
<file path=[Content_Types].xml><?xml version="1.0" encoding="utf-8"?>
<Types xmlns="http://schemas.openxmlformats.org/package/2006/content-type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charts/chart13.xml" ContentType="application/vnd.openxmlformats-officedocument.drawingml.chart+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64011"/>
  <mc:AlternateContent xmlns:mc="http://schemas.openxmlformats.org/markup-compatibility/2006">
    <mc:Choice Requires="x15">
      <x15ac:absPath xmlns:x15ac="http://schemas.microsoft.com/office/spreadsheetml/2010/11/ac" url="C:\Users\RR266779\Desktop\TASK-ORIENTED-GRASP-ANALYSIS\excel\"/>
    </mc:Choice>
  </mc:AlternateContent>
  <bookViews>
    <workbookView xWindow="-120" yWindow="-120" windowWidth="19320" windowHeight="5880" tabRatio="757"/>
  </bookViews>
  <sheets>
    <sheet name="PRESENTATION" sheetId="1" r:id="rId1"/>
    <sheet name="TASKS" sheetId="2" r:id="rId2"/>
    <sheet name="T - Obj &amp; Force Desc" sheetId="3" r:id="rId3"/>
    <sheet name="T - Grasps" sheetId="4" r:id="rId4"/>
    <sheet name="raw grasp info" sheetId="5" state="hidden" r:id="rId5"/>
    <sheet name="T - Alpha" sheetId="6" r:id="rId6"/>
    <sheet name="force analysis" sheetId="7" state="hidden" r:id="rId7"/>
    <sheet name="raw alpha for graphs" sheetId="8" state="hidden" r:id="rId8"/>
    <sheet name="alpha" sheetId="9" r:id="rId9"/>
    <sheet name="raw alpha mod for graphs" sheetId="10" state="hidden" r:id="rId10"/>
    <sheet name="force required" sheetId="11" r:id="rId11"/>
    <sheet name="force required - obj" sheetId="12" r:id="rId12"/>
    <sheet name="formatting" sheetId="13" r:id="rId13"/>
  </sheets>
  <calcPr calcId="162913"/>
</workbook>
</file>

<file path=xl/calcChain.xml><?xml version="1.0" encoding="utf-8"?>
<calcChain xmlns="http://schemas.openxmlformats.org/spreadsheetml/2006/main">
  <c r="A1" i="11" l="1"/>
  <c r="B52" i="13"/>
  <c r="A52" i="13"/>
  <c r="D51" i="13"/>
  <c r="C51" i="13"/>
  <c r="B51" i="13"/>
  <c r="A51" i="13"/>
  <c r="B50" i="13"/>
  <c r="A50" i="13"/>
  <c r="D49" i="13"/>
  <c r="C49" i="13"/>
  <c r="B49" i="13"/>
  <c r="A49" i="13"/>
  <c r="B48" i="13"/>
  <c r="A48" i="13"/>
  <c r="D47" i="13"/>
  <c r="C47" i="13"/>
  <c r="B47" i="13"/>
  <c r="A47" i="13"/>
  <c r="B46" i="13"/>
  <c r="A46" i="13"/>
  <c r="D45" i="13"/>
  <c r="C45" i="13"/>
  <c r="B45" i="13"/>
  <c r="A45" i="13"/>
  <c r="B44" i="13"/>
  <c r="A44" i="13"/>
  <c r="D43" i="13"/>
  <c r="C43" i="13"/>
  <c r="B43" i="13"/>
  <c r="A43" i="13"/>
  <c r="B42" i="13"/>
  <c r="A42" i="13"/>
  <c r="D41" i="13"/>
  <c r="C41" i="13"/>
  <c r="B41" i="13"/>
  <c r="A41" i="13"/>
  <c r="B40" i="13"/>
  <c r="A40" i="13"/>
  <c r="D39" i="13"/>
  <c r="C39" i="13"/>
  <c r="B39" i="13"/>
  <c r="A39" i="13"/>
  <c r="B38" i="13"/>
  <c r="A38" i="13"/>
  <c r="D37" i="13"/>
  <c r="C37" i="13"/>
  <c r="B37" i="13"/>
  <c r="A37" i="13"/>
  <c r="B36" i="13"/>
  <c r="A36" i="13"/>
  <c r="D35" i="13"/>
  <c r="C35" i="13"/>
  <c r="B35" i="13"/>
  <c r="A35" i="13"/>
  <c r="B34" i="13"/>
  <c r="A34" i="13"/>
  <c r="D33" i="13"/>
  <c r="C33" i="13"/>
  <c r="B33" i="13"/>
  <c r="A33" i="13"/>
  <c r="B32" i="13"/>
  <c r="A32" i="13"/>
  <c r="D31" i="13"/>
  <c r="C31" i="13"/>
  <c r="B31" i="13"/>
  <c r="A31" i="13"/>
  <c r="B30" i="13"/>
  <c r="A30" i="13"/>
  <c r="D29" i="13"/>
  <c r="C29" i="13"/>
  <c r="B29" i="13"/>
  <c r="A29" i="13"/>
  <c r="B28" i="13"/>
  <c r="A28" i="13"/>
  <c r="D27" i="13"/>
  <c r="C27" i="13"/>
  <c r="B27" i="13"/>
  <c r="A27" i="13"/>
  <c r="B26" i="13"/>
  <c r="A26" i="13"/>
  <c r="D25" i="13"/>
  <c r="C25" i="13"/>
  <c r="B25" i="13"/>
  <c r="A25" i="13"/>
  <c r="B24" i="13"/>
  <c r="A24" i="13"/>
  <c r="D23" i="13"/>
  <c r="C23" i="13"/>
  <c r="B23" i="13"/>
  <c r="A23" i="13"/>
  <c r="B22" i="13"/>
  <c r="A22" i="13"/>
  <c r="D21" i="13"/>
  <c r="C21" i="13"/>
  <c r="B21" i="13"/>
  <c r="A21" i="13"/>
  <c r="B20" i="13"/>
  <c r="A20" i="13"/>
  <c r="D19" i="13"/>
  <c r="C19" i="13"/>
  <c r="B19" i="13"/>
  <c r="A19" i="13"/>
  <c r="B18" i="13"/>
  <c r="A18" i="13"/>
  <c r="D17" i="13"/>
  <c r="C17" i="13"/>
  <c r="B17" i="13"/>
  <c r="A17" i="13"/>
  <c r="D16" i="13"/>
  <c r="C16" i="13"/>
  <c r="B16" i="13"/>
  <c r="A16" i="13"/>
  <c r="B15" i="13"/>
  <c r="A15" i="13"/>
  <c r="B14" i="13"/>
  <c r="A14" i="13"/>
  <c r="C13" i="13"/>
  <c r="B13" i="13"/>
  <c r="A13" i="13"/>
  <c r="D12" i="13"/>
  <c r="C12" i="13"/>
  <c r="B12" i="13"/>
  <c r="A12" i="13"/>
  <c r="B11" i="13"/>
  <c r="A11" i="13"/>
  <c r="C10" i="13"/>
  <c r="B10" i="13"/>
  <c r="A10" i="13"/>
  <c r="C9" i="13"/>
  <c r="B9" i="13"/>
  <c r="A9" i="13"/>
  <c r="D8" i="13"/>
  <c r="C8" i="13"/>
  <c r="B8" i="13"/>
  <c r="A8" i="13"/>
  <c r="B7" i="13"/>
  <c r="A7" i="13"/>
  <c r="C6" i="13"/>
  <c r="B6" i="13"/>
  <c r="A6" i="13"/>
  <c r="D5" i="13"/>
  <c r="C5" i="13"/>
  <c r="B5" i="13"/>
  <c r="A5" i="13"/>
  <c r="D4" i="13"/>
  <c r="C4" i="13"/>
  <c r="B4" i="13"/>
  <c r="A4" i="13"/>
  <c r="B3" i="13"/>
  <c r="A3" i="13"/>
  <c r="B2" i="13"/>
  <c r="A2" i="13"/>
  <c r="B1" i="13"/>
  <c r="AP53" i="10"/>
  <c r="AO53" i="10"/>
  <c r="AN53" i="10"/>
  <c r="AM53" i="10"/>
  <c r="AL53" i="10"/>
  <c r="AK53" i="10"/>
  <c r="AJ53" i="10"/>
  <c r="AI53" i="10"/>
  <c r="AH53" i="10"/>
  <c r="AG53" i="10"/>
  <c r="AF53" i="10"/>
  <c r="AE53" i="10"/>
  <c r="AD53" i="10"/>
  <c r="AC53" i="10"/>
  <c r="AB53" i="10"/>
  <c r="AA53" i="10"/>
  <c r="Z53" i="10"/>
  <c r="Y53" i="10"/>
  <c r="X53" i="10"/>
  <c r="W53" i="10"/>
  <c r="V53" i="10"/>
  <c r="U53" i="10"/>
  <c r="T53" i="10"/>
  <c r="S53" i="10"/>
  <c r="R53" i="10"/>
  <c r="Q53" i="10"/>
  <c r="P53" i="10"/>
  <c r="O53" i="10"/>
  <c r="N53" i="10"/>
  <c r="M53" i="10"/>
  <c r="L53" i="10"/>
  <c r="K53" i="10"/>
  <c r="J53" i="10"/>
  <c r="I53" i="10"/>
  <c r="H53" i="10"/>
  <c r="G53" i="10"/>
  <c r="F53" i="10"/>
  <c r="E53" i="10"/>
  <c r="D53" i="10"/>
  <c r="C53" i="10"/>
  <c r="B53" i="10"/>
  <c r="A53" i="10"/>
  <c r="AP52" i="10"/>
  <c r="AO52" i="10"/>
  <c r="AN52" i="10"/>
  <c r="AM52" i="10"/>
  <c r="AL52" i="10"/>
  <c r="AK52" i="10"/>
  <c r="AJ52" i="10"/>
  <c r="AI52" i="10"/>
  <c r="AH52" i="10"/>
  <c r="AG52" i="10"/>
  <c r="AF52" i="10"/>
  <c r="AE52" i="10"/>
  <c r="AD52" i="10"/>
  <c r="AC52" i="10"/>
  <c r="AB52" i="10"/>
  <c r="AA52" i="10"/>
  <c r="Z52" i="10"/>
  <c r="Y52" i="10"/>
  <c r="X52" i="10"/>
  <c r="W52" i="10"/>
  <c r="V52" i="10"/>
  <c r="U52" i="10"/>
  <c r="T52" i="10"/>
  <c r="S52" i="10"/>
  <c r="R52" i="10"/>
  <c r="Q52" i="10"/>
  <c r="P52" i="10"/>
  <c r="O52" i="10"/>
  <c r="N52" i="10"/>
  <c r="M52" i="10"/>
  <c r="L52" i="10"/>
  <c r="K52" i="10"/>
  <c r="J52" i="10"/>
  <c r="I52" i="10"/>
  <c r="H52" i="10"/>
  <c r="G52" i="10"/>
  <c r="F52" i="10"/>
  <c r="E52" i="10"/>
  <c r="D52" i="10"/>
  <c r="C52" i="10"/>
  <c r="B52" i="10"/>
  <c r="A52" i="10"/>
  <c r="AP51" i="10"/>
  <c r="AO51" i="10"/>
  <c r="AN51" i="10"/>
  <c r="AM51" i="10"/>
  <c r="AL51" i="10"/>
  <c r="AK51" i="10"/>
  <c r="AJ51" i="10"/>
  <c r="AI51" i="10"/>
  <c r="AH51" i="10"/>
  <c r="AG51" i="10"/>
  <c r="AF51" i="10"/>
  <c r="AE51" i="10"/>
  <c r="AD51" i="10"/>
  <c r="AC51" i="10"/>
  <c r="AB51" i="10"/>
  <c r="AA51" i="10"/>
  <c r="Z51" i="10"/>
  <c r="Y51" i="10"/>
  <c r="X51" i="10"/>
  <c r="W51" i="10"/>
  <c r="V51" i="10"/>
  <c r="U51" i="10"/>
  <c r="T51" i="10"/>
  <c r="S51" i="10"/>
  <c r="R51" i="10"/>
  <c r="Q51" i="10"/>
  <c r="P51" i="10"/>
  <c r="O51" i="10"/>
  <c r="N51" i="10"/>
  <c r="M51" i="10"/>
  <c r="L51" i="10"/>
  <c r="K51" i="10"/>
  <c r="J51" i="10"/>
  <c r="I51" i="10"/>
  <c r="H51" i="10"/>
  <c r="G51" i="10"/>
  <c r="F51" i="10"/>
  <c r="E51" i="10"/>
  <c r="D51" i="10"/>
  <c r="C51" i="10"/>
  <c r="B51" i="10"/>
  <c r="A51" i="10"/>
  <c r="AP50" i="10"/>
  <c r="AO50" i="10"/>
  <c r="AN50" i="10"/>
  <c r="AM50" i="10"/>
  <c r="AL50" i="10"/>
  <c r="AK50" i="10"/>
  <c r="AJ50" i="10"/>
  <c r="AI50" i="10"/>
  <c r="AH50" i="10"/>
  <c r="AG50" i="10"/>
  <c r="AF50" i="10"/>
  <c r="AE50" i="10"/>
  <c r="AD50" i="10"/>
  <c r="AC50" i="10"/>
  <c r="AB50" i="10"/>
  <c r="AA50" i="10"/>
  <c r="Z50" i="10"/>
  <c r="Y50" i="10"/>
  <c r="X50" i="10"/>
  <c r="W50" i="10"/>
  <c r="V50" i="10"/>
  <c r="U50" i="10"/>
  <c r="T50" i="10"/>
  <c r="S50" i="10"/>
  <c r="R50" i="10"/>
  <c r="Q50" i="10"/>
  <c r="P50" i="10"/>
  <c r="O50" i="10"/>
  <c r="N50" i="10"/>
  <c r="M50" i="10"/>
  <c r="L50" i="10"/>
  <c r="K50" i="10"/>
  <c r="J50" i="10"/>
  <c r="I50" i="10"/>
  <c r="H50" i="10"/>
  <c r="G50" i="10"/>
  <c r="F50" i="10"/>
  <c r="E50" i="10"/>
  <c r="D50" i="10"/>
  <c r="C50" i="10"/>
  <c r="B50" i="10"/>
  <c r="A50" i="10"/>
  <c r="AP49" i="10"/>
  <c r="AO49" i="10"/>
  <c r="AN49" i="10"/>
  <c r="AM49" i="10"/>
  <c r="AL49" i="10"/>
  <c r="AK49" i="10"/>
  <c r="AJ49" i="10"/>
  <c r="AI49" i="10"/>
  <c r="AH49" i="10"/>
  <c r="AG49" i="10"/>
  <c r="AF49" i="10"/>
  <c r="AE49" i="10"/>
  <c r="AD49" i="10"/>
  <c r="AC49" i="10"/>
  <c r="AB49" i="10"/>
  <c r="AA49" i="10"/>
  <c r="Z49" i="10"/>
  <c r="Y49" i="10"/>
  <c r="X49" i="10"/>
  <c r="W49" i="10"/>
  <c r="V49" i="10"/>
  <c r="U49" i="10"/>
  <c r="T49" i="10"/>
  <c r="S49" i="10"/>
  <c r="R49" i="10"/>
  <c r="Q49" i="10"/>
  <c r="P49" i="10"/>
  <c r="O49" i="10"/>
  <c r="N49" i="10"/>
  <c r="M49" i="10"/>
  <c r="L49" i="10"/>
  <c r="K49" i="10"/>
  <c r="J49" i="10"/>
  <c r="I49" i="10"/>
  <c r="H49" i="10"/>
  <c r="G49" i="10"/>
  <c r="F49" i="10"/>
  <c r="E49" i="10"/>
  <c r="D49" i="10"/>
  <c r="C49" i="10"/>
  <c r="B49" i="10"/>
  <c r="A49" i="10"/>
  <c r="AP48" i="10"/>
  <c r="AO48" i="10"/>
  <c r="AN48" i="10"/>
  <c r="AM48" i="10"/>
  <c r="AL48" i="10"/>
  <c r="AK48" i="10"/>
  <c r="AJ48" i="10"/>
  <c r="AI48" i="10"/>
  <c r="AH48" i="10"/>
  <c r="AG48" i="10"/>
  <c r="AF48" i="10"/>
  <c r="AE48" i="10"/>
  <c r="AD48" i="10"/>
  <c r="AC48" i="10"/>
  <c r="AB48" i="10"/>
  <c r="AA48" i="10"/>
  <c r="Z48" i="10"/>
  <c r="Y48" i="10"/>
  <c r="X48" i="10"/>
  <c r="W48" i="10"/>
  <c r="V48" i="10"/>
  <c r="U48" i="10"/>
  <c r="T48" i="10"/>
  <c r="S48" i="10"/>
  <c r="R48" i="10"/>
  <c r="Q48" i="10"/>
  <c r="P48" i="10"/>
  <c r="O48" i="10"/>
  <c r="N48" i="10"/>
  <c r="M48" i="10"/>
  <c r="L48" i="10"/>
  <c r="K48" i="10"/>
  <c r="J48" i="10"/>
  <c r="I48" i="10"/>
  <c r="H48" i="10"/>
  <c r="G48" i="10"/>
  <c r="F48" i="10"/>
  <c r="E48" i="10"/>
  <c r="D48" i="10"/>
  <c r="C48" i="10"/>
  <c r="B48" i="10"/>
  <c r="A48" i="10"/>
  <c r="AP47" i="10"/>
  <c r="AO47" i="10"/>
  <c r="AN47" i="10"/>
  <c r="AM47" i="10"/>
  <c r="AL47" i="10"/>
  <c r="AK47" i="10"/>
  <c r="AJ47" i="10"/>
  <c r="AI47" i="10"/>
  <c r="AH47" i="10"/>
  <c r="AG47" i="10"/>
  <c r="AF47" i="10"/>
  <c r="AE47" i="10"/>
  <c r="AD47" i="10"/>
  <c r="AC47" i="10"/>
  <c r="AB47" i="10"/>
  <c r="AA47" i="10"/>
  <c r="Z47" i="10"/>
  <c r="Y47" i="10"/>
  <c r="X47" i="10"/>
  <c r="W47" i="10"/>
  <c r="V47" i="10"/>
  <c r="U47" i="10"/>
  <c r="T47" i="10"/>
  <c r="S47" i="10"/>
  <c r="R47" i="10"/>
  <c r="Q47" i="10"/>
  <c r="P47" i="10"/>
  <c r="O47" i="10"/>
  <c r="N47" i="10"/>
  <c r="M47" i="10"/>
  <c r="L47" i="10"/>
  <c r="K47" i="10"/>
  <c r="J47" i="10"/>
  <c r="I47" i="10"/>
  <c r="H47" i="10"/>
  <c r="G47" i="10"/>
  <c r="F47" i="10"/>
  <c r="E47" i="10"/>
  <c r="D47" i="10"/>
  <c r="C47" i="10"/>
  <c r="B47" i="10"/>
  <c r="A47" i="10"/>
  <c r="AP46" i="10"/>
  <c r="AO46" i="10"/>
  <c r="AN46" i="10"/>
  <c r="AM46" i="10"/>
  <c r="AL46" i="10"/>
  <c r="AK46" i="10"/>
  <c r="AJ46" i="10"/>
  <c r="AI46" i="10"/>
  <c r="AH46" i="10"/>
  <c r="AG46" i="10"/>
  <c r="AF46" i="10"/>
  <c r="AE46" i="10"/>
  <c r="AD46" i="10"/>
  <c r="AC46" i="10"/>
  <c r="AB46" i="10"/>
  <c r="AA46" i="10"/>
  <c r="Z46" i="10"/>
  <c r="Y46" i="10"/>
  <c r="X46" i="10"/>
  <c r="W46" i="10"/>
  <c r="V46" i="10"/>
  <c r="U46" i="10"/>
  <c r="T46" i="10"/>
  <c r="S46" i="10"/>
  <c r="R46" i="10"/>
  <c r="Q46" i="10"/>
  <c r="P46" i="10"/>
  <c r="O46" i="10"/>
  <c r="N46" i="10"/>
  <c r="M46" i="10"/>
  <c r="L46" i="10"/>
  <c r="K46" i="10"/>
  <c r="J46" i="10"/>
  <c r="I46" i="10"/>
  <c r="H46" i="10"/>
  <c r="G46" i="10"/>
  <c r="F46" i="10"/>
  <c r="E46" i="10"/>
  <c r="D46" i="10"/>
  <c r="C46" i="10"/>
  <c r="B46" i="10"/>
  <c r="A46" i="10"/>
  <c r="AP45" i="10"/>
  <c r="AO45" i="10"/>
  <c r="AN45" i="10"/>
  <c r="AM45" i="10"/>
  <c r="AL45" i="10"/>
  <c r="AK45" i="10"/>
  <c r="AJ45" i="10"/>
  <c r="AI45" i="10"/>
  <c r="AH45" i="10"/>
  <c r="AG45" i="10"/>
  <c r="AF45" i="10"/>
  <c r="AE45" i="10"/>
  <c r="AD45" i="10"/>
  <c r="AC45" i="10"/>
  <c r="AB45" i="10"/>
  <c r="AA45" i="10"/>
  <c r="Z45" i="10"/>
  <c r="Y45" i="10"/>
  <c r="X45" i="10"/>
  <c r="W45" i="10"/>
  <c r="V45" i="10"/>
  <c r="U45" i="10"/>
  <c r="T45" i="10"/>
  <c r="S45" i="10"/>
  <c r="R45" i="10"/>
  <c r="Q45" i="10"/>
  <c r="P45" i="10"/>
  <c r="O45" i="10"/>
  <c r="N45" i="10"/>
  <c r="M45" i="10"/>
  <c r="L45" i="10"/>
  <c r="K45" i="10"/>
  <c r="J45" i="10"/>
  <c r="I45" i="10"/>
  <c r="H45" i="10"/>
  <c r="G45" i="10"/>
  <c r="F45" i="10"/>
  <c r="E45" i="10"/>
  <c r="D45" i="10"/>
  <c r="C45" i="10"/>
  <c r="B45" i="10"/>
  <c r="A45" i="10"/>
  <c r="AP44" i="10"/>
  <c r="AO44" i="10"/>
  <c r="AN44" i="10"/>
  <c r="AM44" i="10"/>
  <c r="AL44" i="10"/>
  <c r="AK44" i="10"/>
  <c r="AJ44" i="10"/>
  <c r="AI44" i="10"/>
  <c r="AH44" i="10"/>
  <c r="AG44" i="10"/>
  <c r="AF44" i="10"/>
  <c r="AE44" i="10"/>
  <c r="AD44" i="10"/>
  <c r="AC44" i="10"/>
  <c r="AB44" i="10"/>
  <c r="AA44" i="10"/>
  <c r="Z44" i="10"/>
  <c r="Y44" i="10"/>
  <c r="X44" i="10"/>
  <c r="W44" i="10"/>
  <c r="V44" i="10"/>
  <c r="U44" i="10"/>
  <c r="T44" i="10"/>
  <c r="S44" i="10"/>
  <c r="R44" i="10"/>
  <c r="Q44" i="10"/>
  <c r="P44" i="10"/>
  <c r="O44" i="10"/>
  <c r="N44" i="10"/>
  <c r="M44" i="10"/>
  <c r="L44" i="10"/>
  <c r="K44" i="10"/>
  <c r="J44" i="10"/>
  <c r="I44" i="10"/>
  <c r="H44" i="10"/>
  <c r="G44" i="10"/>
  <c r="F44" i="10"/>
  <c r="E44" i="10"/>
  <c r="D44" i="10"/>
  <c r="C44" i="10"/>
  <c r="B44" i="10"/>
  <c r="A44" i="10"/>
  <c r="AP43" i="10"/>
  <c r="AO43" i="10"/>
  <c r="AN43" i="10"/>
  <c r="AM43" i="10"/>
  <c r="AL43" i="10"/>
  <c r="AK43" i="10"/>
  <c r="AJ43" i="10"/>
  <c r="AI43" i="10"/>
  <c r="AH43" i="10"/>
  <c r="AG43" i="10"/>
  <c r="AF43" i="10"/>
  <c r="AE43" i="10"/>
  <c r="AD43" i="10"/>
  <c r="AC43" i="10"/>
  <c r="AB43" i="10"/>
  <c r="AA43" i="10"/>
  <c r="Z43" i="10"/>
  <c r="Y43" i="10"/>
  <c r="X43" i="10"/>
  <c r="W43" i="10"/>
  <c r="V43" i="10"/>
  <c r="U43" i="10"/>
  <c r="T43" i="10"/>
  <c r="S43" i="10"/>
  <c r="R43" i="10"/>
  <c r="Q43" i="10"/>
  <c r="P43" i="10"/>
  <c r="O43" i="10"/>
  <c r="N43" i="10"/>
  <c r="M43" i="10"/>
  <c r="L43" i="10"/>
  <c r="K43" i="10"/>
  <c r="J43" i="10"/>
  <c r="I43" i="10"/>
  <c r="H43" i="10"/>
  <c r="G43" i="10"/>
  <c r="F43" i="10"/>
  <c r="E43" i="10"/>
  <c r="D43" i="10"/>
  <c r="C43" i="10"/>
  <c r="B43" i="10"/>
  <c r="A43" i="10"/>
  <c r="AP42" i="10"/>
  <c r="AO42" i="10"/>
  <c r="AN42" i="10"/>
  <c r="AM42" i="10"/>
  <c r="AL42" i="10"/>
  <c r="AK42" i="10"/>
  <c r="AJ42" i="10"/>
  <c r="AI42" i="10"/>
  <c r="AH42" i="10"/>
  <c r="AG42" i="10"/>
  <c r="AF42" i="10"/>
  <c r="AE42" i="10"/>
  <c r="AD42" i="10"/>
  <c r="AC42" i="10"/>
  <c r="AB42" i="10"/>
  <c r="AA42" i="10"/>
  <c r="Z42" i="10"/>
  <c r="Y42" i="10"/>
  <c r="X42" i="10"/>
  <c r="W42" i="10"/>
  <c r="V42" i="10"/>
  <c r="U42" i="10"/>
  <c r="T42" i="10"/>
  <c r="S42" i="10"/>
  <c r="R42" i="10"/>
  <c r="Q42" i="10"/>
  <c r="P42" i="10"/>
  <c r="O42" i="10"/>
  <c r="N42" i="10"/>
  <c r="M42" i="10"/>
  <c r="L42" i="10"/>
  <c r="K42" i="10"/>
  <c r="J42" i="10"/>
  <c r="I42" i="10"/>
  <c r="H42" i="10"/>
  <c r="G42" i="10"/>
  <c r="F42" i="10"/>
  <c r="E42" i="10"/>
  <c r="D42" i="10"/>
  <c r="C42" i="10"/>
  <c r="B42" i="10"/>
  <c r="A42" i="10"/>
  <c r="AP41" i="10"/>
  <c r="AO41" i="10"/>
  <c r="AN41" i="10"/>
  <c r="AM41" i="10"/>
  <c r="AL41" i="10"/>
  <c r="AK41" i="10"/>
  <c r="AJ41" i="10"/>
  <c r="AI41" i="10"/>
  <c r="AH41" i="10"/>
  <c r="AG41" i="10"/>
  <c r="AF41" i="10"/>
  <c r="AE41" i="10"/>
  <c r="AD41" i="10"/>
  <c r="AC41" i="10"/>
  <c r="AB41" i="10"/>
  <c r="AA41" i="10"/>
  <c r="Z41" i="10"/>
  <c r="Y41" i="10"/>
  <c r="X41" i="10"/>
  <c r="W41" i="10"/>
  <c r="V41" i="10"/>
  <c r="U41" i="10"/>
  <c r="T41" i="10"/>
  <c r="S41" i="10"/>
  <c r="R41" i="10"/>
  <c r="Q41" i="10"/>
  <c r="P41" i="10"/>
  <c r="O41" i="10"/>
  <c r="N41" i="10"/>
  <c r="M41" i="10"/>
  <c r="L41" i="10"/>
  <c r="K41" i="10"/>
  <c r="J41" i="10"/>
  <c r="I41" i="10"/>
  <c r="H41" i="10"/>
  <c r="G41" i="10"/>
  <c r="F41" i="10"/>
  <c r="E41" i="10"/>
  <c r="D41" i="10"/>
  <c r="C41" i="10"/>
  <c r="B41" i="10"/>
  <c r="A41" i="10"/>
  <c r="AP40" i="10"/>
  <c r="AO40" i="10"/>
  <c r="AN40" i="10"/>
  <c r="AM40" i="10"/>
  <c r="AL40" i="10"/>
  <c r="AK40" i="10"/>
  <c r="AJ40" i="10"/>
  <c r="AI40" i="10"/>
  <c r="AH40" i="10"/>
  <c r="AG40" i="10"/>
  <c r="AF40" i="10"/>
  <c r="AE40" i="10"/>
  <c r="AD40" i="10"/>
  <c r="AC40" i="10"/>
  <c r="AB40" i="10"/>
  <c r="AA40" i="10"/>
  <c r="Z40" i="10"/>
  <c r="Y40" i="10"/>
  <c r="X40" i="10"/>
  <c r="W40" i="10"/>
  <c r="V40" i="10"/>
  <c r="U40" i="10"/>
  <c r="T40" i="10"/>
  <c r="S40" i="10"/>
  <c r="R40" i="10"/>
  <c r="Q40" i="10"/>
  <c r="P40" i="10"/>
  <c r="O40" i="10"/>
  <c r="N40" i="10"/>
  <c r="M40" i="10"/>
  <c r="L40" i="10"/>
  <c r="K40" i="10"/>
  <c r="J40" i="10"/>
  <c r="I40" i="10"/>
  <c r="H40" i="10"/>
  <c r="G40" i="10"/>
  <c r="F40" i="10"/>
  <c r="E40" i="10"/>
  <c r="D40" i="10"/>
  <c r="C40" i="10"/>
  <c r="B40" i="10"/>
  <c r="A40" i="10"/>
  <c r="AP39" i="10"/>
  <c r="AO39" i="10"/>
  <c r="AN39" i="10"/>
  <c r="AM39" i="10"/>
  <c r="AL39" i="10"/>
  <c r="AK39" i="10"/>
  <c r="AJ39" i="10"/>
  <c r="AI39" i="10"/>
  <c r="AH39" i="10"/>
  <c r="AG39" i="10"/>
  <c r="AF39" i="10"/>
  <c r="AE39" i="10"/>
  <c r="AD39" i="10"/>
  <c r="AC39" i="10"/>
  <c r="AB39" i="10"/>
  <c r="AA39" i="10"/>
  <c r="Z39" i="10"/>
  <c r="Y39" i="10"/>
  <c r="X39" i="10"/>
  <c r="W39" i="10"/>
  <c r="V39" i="10"/>
  <c r="U39" i="10"/>
  <c r="T39" i="10"/>
  <c r="S39" i="10"/>
  <c r="R39" i="10"/>
  <c r="Q39" i="10"/>
  <c r="P39" i="10"/>
  <c r="O39" i="10"/>
  <c r="N39" i="10"/>
  <c r="M39" i="10"/>
  <c r="L39" i="10"/>
  <c r="K39" i="10"/>
  <c r="J39" i="10"/>
  <c r="I39" i="10"/>
  <c r="H39" i="10"/>
  <c r="G39" i="10"/>
  <c r="F39" i="10"/>
  <c r="E39" i="10"/>
  <c r="D39" i="10"/>
  <c r="C39" i="10"/>
  <c r="B39" i="10"/>
  <c r="A39" i="10"/>
  <c r="AP38" i="10"/>
  <c r="AO38" i="10"/>
  <c r="AN38" i="10"/>
  <c r="AM38" i="10"/>
  <c r="AL38" i="10"/>
  <c r="AK38" i="10"/>
  <c r="AJ38" i="10"/>
  <c r="AI38" i="10"/>
  <c r="AH38" i="10"/>
  <c r="AG38" i="10"/>
  <c r="AF38" i="10"/>
  <c r="AE38" i="10"/>
  <c r="AD38" i="10"/>
  <c r="AC38" i="10"/>
  <c r="AB38" i="10"/>
  <c r="AA38" i="10"/>
  <c r="Z38" i="10"/>
  <c r="Y38" i="10"/>
  <c r="X38" i="10"/>
  <c r="W38" i="10"/>
  <c r="V38" i="10"/>
  <c r="U38" i="10"/>
  <c r="T38" i="10"/>
  <c r="S38" i="10"/>
  <c r="R38" i="10"/>
  <c r="Q38" i="10"/>
  <c r="P38" i="10"/>
  <c r="O38" i="10"/>
  <c r="N38" i="10"/>
  <c r="M38" i="10"/>
  <c r="L38" i="10"/>
  <c r="K38" i="10"/>
  <c r="J38" i="10"/>
  <c r="I38" i="10"/>
  <c r="H38" i="10"/>
  <c r="G38" i="10"/>
  <c r="F38" i="10"/>
  <c r="E38" i="10"/>
  <c r="D38" i="10"/>
  <c r="C38" i="10"/>
  <c r="B38" i="10"/>
  <c r="A38" i="10"/>
  <c r="AP37" i="10"/>
  <c r="AO37" i="10"/>
  <c r="AN37" i="10"/>
  <c r="AM37" i="10"/>
  <c r="AL37" i="10"/>
  <c r="AK37" i="10"/>
  <c r="AJ37" i="10"/>
  <c r="AI37" i="10"/>
  <c r="AH37" i="10"/>
  <c r="AG37" i="10"/>
  <c r="AF37" i="10"/>
  <c r="AE37" i="10"/>
  <c r="AD37" i="10"/>
  <c r="AC37" i="10"/>
  <c r="AB37" i="10"/>
  <c r="AA37" i="10"/>
  <c r="Z37" i="10"/>
  <c r="Y37" i="10"/>
  <c r="X37" i="10"/>
  <c r="W37" i="10"/>
  <c r="V37" i="10"/>
  <c r="U37" i="10"/>
  <c r="T37" i="10"/>
  <c r="S37" i="10"/>
  <c r="R37" i="10"/>
  <c r="Q37" i="10"/>
  <c r="P37" i="10"/>
  <c r="O37" i="10"/>
  <c r="N37" i="10"/>
  <c r="M37" i="10"/>
  <c r="L37" i="10"/>
  <c r="K37" i="10"/>
  <c r="J37" i="10"/>
  <c r="I37" i="10"/>
  <c r="H37" i="10"/>
  <c r="G37" i="10"/>
  <c r="F37" i="10"/>
  <c r="E37" i="10"/>
  <c r="D37" i="10"/>
  <c r="C37" i="10"/>
  <c r="B37" i="10"/>
  <c r="A37" i="10"/>
  <c r="AP36" i="10"/>
  <c r="AO36" i="10"/>
  <c r="AN36" i="10"/>
  <c r="AM36" i="10"/>
  <c r="AL36" i="10"/>
  <c r="AK36" i="10"/>
  <c r="AJ36" i="10"/>
  <c r="AI36" i="10"/>
  <c r="AH36" i="10"/>
  <c r="AG36" i="10"/>
  <c r="AF36" i="10"/>
  <c r="AE36" i="10"/>
  <c r="AD36" i="10"/>
  <c r="AC36" i="10"/>
  <c r="AB36" i="10"/>
  <c r="AA36" i="10"/>
  <c r="Z36" i="10"/>
  <c r="Y36" i="10"/>
  <c r="X36" i="10"/>
  <c r="W36" i="10"/>
  <c r="V36" i="10"/>
  <c r="U36" i="10"/>
  <c r="T36" i="10"/>
  <c r="S36" i="10"/>
  <c r="R36" i="10"/>
  <c r="Q36" i="10"/>
  <c r="P36" i="10"/>
  <c r="O36" i="10"/>
  <c r="N36" i="10"/>
  <c r="M36" i="10"/>
  <c r="L36" i="10"/>
  <c r="K36" i="10"/>
  <c r="J36" i="10"/>
  <c r="I36" i="10"/>
  <c r="H36" i="10"/>
  <c r="G36" i="10"/>
  <c r="F36" i="10"/>
  <c r="E36" i="10"/>
  <c r="D36" i="10"/>
  <c r="C36" i="10"/>
  <c r="B36" i="10"/>
  <c r="A36" i="10"/>
  <c r="AP35" i="10"/>
  <c r="AO35" i="10"/>
  <c r="AN35" i="10"/>
  <c r="AM35" i="10"/>
  <c r="AL35" i="10"/>
  <c r="AK35" i="10"/>
  <c r="AJ35" i="10"/>
  <c r="AI35" i="10"/>
  <c r="AH35" i="10"/>
  <c r="AG35" i="10"/>
  <c r="AF35" i="10"/>
  <c r="AE35" i="10"/>
  <c r="AD35" i="10"/>
  <c r="AC35" i="10"/>
  <c r="AB35" i="10"/>
  <c r="AA35" i="10"/>
  <c r="Z35" i="10"/>
  <c r="Y35" i="10"/>
  <c r="X35" i="10"/>
  <c r="W35" i="10"/>
  <c r="V35" i="10"/>
  <c r="U35" i="10"/>
  <c r="T35" i="10"/>
  <c r="S35" i="10"/>
  <c r="R35" i="10"/>
  <c r="Q35" i="10"/>
  <c r="P35" i="10"/>
  <c r="O35" i="10"/>
  <c r="N35" i="10"/>
  <c r="M35" i="10"/>
  <c r="L35" i="10"/>
  <c r="K35" i="10"/>
  <c r="J35" i="10"/>
  <c r="I35" i="10"/>
  <c r="H35" i="10"/>
  <c r="G35" i="10"/>
  <c r="F35" i="10"/>
  <c r="E35" i="10"/>
  <c r="D35" i="10"/>
  <c r="C35" i="10"/>
  <c r="B35" i="10"/>
  <c r="A35" i="10"/>
  <c r="AP34" i="10"/>
  <c r="AO34" i="10"/>
  <c r="AN34" i="10"/>
  <c r="AM34" i="10"/>
  <c r="AL34" i="10"/>
  <c r="AK34" i="10"/>
  <c r="AJ34" i="10"/>
  <c r="AI34" i="10"/>
  <c r="AH34" i="10"/>
  <c r="AG34" i="10"/>
  <c r="AF34" i="10"/>
  <c r="AE34" i="10"/>
  <c r="AD34" i="10"/>
  <c r="AC34" i="10"/>
  <c r="AB34" i="10"/>
  <c r="AA34" i="10"/>
  <c r="Z34" i="10"/>
  <c r="Y34" i="10"/>
  <c r="X34" i="10"/>
  <c r="W34" i="10"/>
  <c r="V34" i="10"/>
  <c r="U34" i="10"/>
  <c r="T34" i="10"/>
  <c r="S34" i="10"/>
  <c r="R34" i="10"/>
  <c r="Q34" i="10"/>
  <c r="P34" i="10"/>
  <c r="O34" i="10"/>
  <c r="N34" i="10"/>
  <c r="M34" i="10"/>
  <c r="L34" i="10"/>
  <c r="K34" i="10"/>
  <c r="J34" i="10"/>
  <c r="I34" i="10"/>
  <c r="H34" i="10"/>
  <c r="G34" i="10"/>
  <c r="F34" i="10"/>
  <c r="E34" i="10"/>
  <c r="D34" i="10"/>
  <c r="C34" i="10"/>
  <c r="B34" i="10"/>
  <c r="A34" i="10"/>
  <c r="AP33" i="10"/>
  <c r="AO33" i="10"/>
  <c r="AN33" i="10"/>
  <c r="AM33" i="10"/>
  <c r="AL33" i="10"/>
  <c r="AK33" i="10"/>
  <c r="AJ33" i="10"/>
  <c r="AI33" i="10"/>
  <c r="AH33" i="10"/>
  <c r="AG33" i="10"/>
  <c r="AF33" i="10"/>
  <c r="AE33" i="10"/>
  <c r="AD33" i="10"/>
  <c r="AC33" i="10"/>
  <c r="AB33" i="10"/>
  <c r="AA33" i="10"/>
  <c r="Z33" i="10"/>
  <c r="Y33" i="10"/>
  <c r="X33" i="10"/>
  <c r="W33" i="10"/>
  <c r="V33" i="10"/>
  <c r="U33" i="10"/>
  <c r="T33" i="10"/>
  <c r="S33" i="10"/>
  <c r="R33" i="10"/>
  <c r="Q33" i="10"/>
  <c r="P33" i="10"/>
  <c r="O33" i="10"/>
  <c r="N33" i="10"/>
  <c r="M33" i="10"/>
  <c r="L33" i="10"/>
  <c r="K33" i="10"/>
  <c r="J33" i="10"/>
  <c r="I33" i="10"/>
  <c r="H33" i="10"/>
  <c r="G33" i="10"/>
  <c r="F33" i="10"/>
  <c r="E33" i="10"/>
  <c r="D33" i="10"/>
  <c r="C33" i="10"/>
  <c r="B33" i="10"/>
  <c r="A33" i="10"/>
  <c r="AP32" i="10"/>
  <c r="AO32" i="10"/>
  <c r="AN32" i="10"/>
  <c r="AM32" i="10"/>
  <c r="AL32" i="10"/>
  <c r="AK32" i="10"/>
  <c r="AJ32" i="10"/>
  <c r="AI32" i="10"/>
  <c r="AH32" i="10"/>
  <c r="AG32" i="10"/>
  <c r="AF32" i="10"/>
  <c r="AE32" i="10"/>
  <c r="AD32" i="10"/>
  <c r="AC32" i="10"/>
  <c r="AB32" i="10"/>
  <c r="AA32" i="10"/>
  <c r="Z32" i="10"/>
  <c r="Y32" i="10"/>
  <c r="X32" i="10"/>
  <c r="W32" i="10"/>
  <c r="V32" i="10"/>
  <c r="U32" i="10"/>
  <c r="T32" i="10"/>
  <c r="S32" i="10"/>
  <c r="R32" i="10"/>
  <c r="Q32" i="10"/>
  <c r="P32" i="10"/>
  <c r="O32" i="10"/>
  <c r="N32" i="10"/>
  <c r="M32" i="10"/>
  <c r="L32" i="10"/>
  <c r="K32" i="10"/>
  <c r="J32" i="10"/>
  <c r="I32" i="10"/>
  <c r="H32" i="10"/>
  <c r="G32" i="10"/>
  <c r="F32" i="10"/>
  <c r="E32" i="10"/>
  <c r="D32" i="10"/>
  <c r="C32" i="10"/>
  <c r="B32" i="10"/>
  <c r="A32" i="10"/>
  <c r="AP31" i="10"/>
  <c r="AO31" i="10"/>
  <c r="AN31" i="10"/>
  <c r="AM31" i="10"/>
  <c r="AL31" i="10"/>
  <c r="AK31" i="10"/>
  <c r="AJ31" i="10"/>
  <c r="AI31" i="10"/>
  <c r="AH31" i="10"/>
  <c r="AG31" i="10"/>
  <c r="AF31" i="10"/>
  <c r="AE31" i="10"/>
  <c r="AD31" i="10"/>
  <c r="AC31" i="10"/>
  <c r="AB31" i="10"/>
  <c r="AA31" i="10"/>
  <c r="Z31" i="10"/>
  <c r="Y31" i="10"/>
  <c r="X31" i="10"/>
  <c r="W31" i="10"/>
  <c r="V31" i="10"/>
  <c r="U31" i="10"/>
  <c r="T31" i="10"/>
  <c r="S31" i="10"/>
  <c r="R31" i="10"/>
  <c r="Q31" i="10"/>
  <c r="P31" i="10"/>
  <c r="O31" i="10"/>
  <c r="N31" i="10"/>
  <c r="M31" i="10"/>
  <c r="L31" i="10"/>
  <c r="K31" i="10"/>
  <c r="J31" i="10"/>
  <c r="I31" i="10"/>
  <c r="H31" i="10"/>
  <c r="G31" i="10"/>
  <c r="F31" i="10"/>
  <c r="E31" i="10"/>
  <c r="D31" i="10"/>
  <c r="C31" i="10"/>
  <c r="B31" i="10"/>
  <c r="A31" i="10"/>
  <c r="AP30" i="10"/>
  <c r="AO30" i="10"/>
  <c r="AN30" i="10"/>
  <c r="AM30" i="10"/>
  <c r="AL30" i="10"/>
  <c r="AK30" i="10"/>
  <c r="AJ30" i="10"/>
  <c r="AI30" i="10"/>
  <c r="AH30" i="10"/>
  <c r="AG30" i="10"/>
  <c r="AF30" i="10"/>
  <c r="AE30" i="10"/>
  <c r="AD30" i="10"/>
  <c r="AC30" i="10"/>
  <c r="AB30" i="10"/>
  <c r="AA30" i="10"/>
  <c r="Z30" i="10"/>
  <c r="Y30" i="10"/>
  <c r="X30" i="10"/>
  <c r="W30" i="10"/>
  <c r="V30" i="10"/>
  <c r="U30" i="10"/>
  <c r="T30" i="10"/>
  <c r="S30" i="10"/>
  <c r="R30" i="10"/>
  <c r="Q30" i="10"/>
  <c r="P30" i="10"/>
  <c r="O30" i="10"/>
  <c r="N30" i="10"/>
  <c r="M30" i="10"/>
  <c r="L30" i="10"/>
  <c r="K30" i="10"/>
  <c r="J30" i="10"/>
  <c r="I30" i="10"/>
  <c r="H30" i="10"/>
  <c r="G30" i="10"/>
  <c r="F30" i="10"/>
  <c r="E30" i="10"/>
  <c r="D30" i="10"/>
  <c r="C30" i="10"/>
  <c r="B30" i="10"/>
  <c r="A30" i="10"/>
  <c r="AP29" i="10"/>
  <c r="AO29" i="10"/>
  <c r="AN29" i="10"/>
  <c r="AM29" i="10"/>
  <c r="AL29" i="10"/>
  <c r="AK29" i="10"/>
  <c r="AJ29" i="10"/>
  <c r="AI29" i="10"/>
  <c r="AH29" i="10"/>
  <c r="AG29" i="10"/>
  <c r="AF29" i="10"/>
  <c r="AE29" i="10"/>
  <c r="AD29" i="10"/>
  <c r="AC29" i="10"/>
  <c r="AB29" i="10"/>
  <c r="AA29" i="10"/>
  <c r="Z29" i="10"/>
  <c r="Y29" i="10"/>
  <c r="X29" i="10"/>
  <c r="W29" i="10"/>
  <c r="V29" i="10"/>
  <c r="U29" i="10"/>
  <c r="T29" i="10"/>
  <c r="S29" i="10"/>
  <c r="R29" i="10"/>
  <c r="Q29" i="10"/>
  <c r="P29" i="10"/>
  <c r="O29" i="10"/>
  <c r="N29" i="10"/>
  <c r="M29" i="10"/>
  <c r="L29" i="10"/>
  <c r="K29" i="10"/>
  <c r="J29" i="10"/>
  <c r="I29" i="10"/>
  <c r="H29" i="10"/>
  <c r="G29" i="10"/>
  <c r="F29" i="10"/>
  <c r="E29" i="10"/>
  <c r="D29" i="10"/>
  <c r="C29" i="10"/>
  <c r="B29" i="10"/>
  <c r="A29" i="10"/>
  <c r="AP28" i="10"/>
  <c r="AO28" i="10"/>
  <c r="AN28" i="10"/>
  <c r="AM28" i="10"/>
  <c r="AL28" i="10"/>
  <c r="AK28" i="10"/>
  <c r="AJ28" i="10"/>
  <c r="AI28" i="10"/>
  <c r="AH28" i="10"/>
  <c r="AG28" i="10"/>
  <c r="AF28" i="10"/>
  <c r="AE28" i="10"/>
  <c r="AD28" i="10"/>
  <c r="AC28" i="10"/>
  <c r="AB28" i="10"/>
  <c r="AA28" i="10"/>
  <c r="Z28" i="10"/>
  <c r="Y28" i="10"/>
  <c r="X28" i="10"/>
  <c r="W28" i="10"/>
  <c r="V28" i="10"/>
  <c r="U28" i="10"/>
  <c r="T28" i="10"/>
  <c r="S28" i="10"/>
  <c r="R28" i="10"/>
  <c r="Q28" i="10"/>
  <c r="P28" i="10"/>
  <c r="O28" i="10"/>
  <c r="N28" i="10"/>
  <c r="M28" i="10"/>
  <c r="L28" i="10"/>
  <c r="K28" i="10"/>
  <c r="J28" i="10"/>
  <c r="I28" i="10"/>
  <c r="H28" i="10"/>
  <c r="G28" i="10"/>
  <c r="F28" i="10"/>
  <c r="E28" i="10"/>
  <c r="D28" i="10"/>
  <c r="C28" i="10"/>
  <c r="B28" i="10"/>
  <c r="A28" i="10"/>
  <c r="AP27" i="10"/>
  <c r="AO27" i="10"/>
  <c r="AN27" i="10"/>
  <c r="AM27" i="10"/>
  <c r="AL27" i="10"/>
  <c r="AK27" i="10"/>
  <c r="AJ27" i="10"/>
  <c r="AI27" i="10"/>
  <c r="AH27" i="10"/>
  <c r="AG27" i="10"/>
  <c r="AF27" i="10"/>
  <c r="AE27" i="10"/>
  <c r="AD27" i="10"/>
  <c r="AC27" i="10"/>
  <c r="AB27" i="10"/>
  <c r="AA27" i="10"/>
  <c r="Z27" i="10"/>
  <c r="Y27" i="10"/>
  <c r="X27" i="10"/>
  <c r="W27" i="10"/>
  <c r="V27" i="10"/>
  <c r="U27" i="10"/>
  <c r="T27" i="10"/>
  <c r="S27" i="10"/>
  <c r="R27" i="10"/>
  <c r="Q27" i="10"/>
  <c r="P27" i="10"/>
  <c r="O27" i="10"/>
  <c r="N27" i="10"/>
  <c r="M27" i="10"/>
  <c r="L27" i="10"/>
  <c r="K27" i="10"/>
  <c r="J27" i="10"/>
  <c r="I27" i="10"/>
  <c r="H27" i="10"/>
  <c r="G27" i="10"/>
  <c r="F27" i="10"/>
  <c r="E27" i="10"/>
  <c r="D27" i="10"/>
  <c r="C27" i="10"/>
  <c r="B27" i="10"/>
  <c r="A27" i="10"/>
  <c r="AP26" i="10"/>
  <c r="AO26" i="10"/>
  <c r="AN26" i="10"/>
  <c r="AM26" i="10"/>
  <c r="AL26" i="10"/>
  <c r="AK26" i="10"/>
  <c r="AJ26" i="10"/>
  <c r="AI26" i="10"/>
  <c r="AH26" i="10"/>
  <c r="AG26" i="10"/>
  <c r="AF26" i="10"/>
  <c r="AE26" i="10"/>
  <c r="AD26" i="10"/>
  <c r="AC26" i="10"/>
  <c r="AB26" i="10"/>
  <c r="AA26" i="10"/>
  <c r="Z26" i="10"/>
  <c r="Y26" i="10"/>
  <c r="X26" i="10"/>
  <c r="W26" i="10"/>
  <c r="V26" i="10"/>
  <c r="U26" i="10"/>
  <c r="T26" i="10"/>
  <c r="S26" i="10"/>
  <c r="R26" i="10"/>
  <c r="Q26" i="10"/>
  <c r="P26" i="10"/>
  <c r="O26" i="10"/>
  <c r="N26" i="10"/>
  <c r="M26" i="10"/>
  <c r="L26" i="10"/>
  <c r="K26" i="10"/>
  <c r="J26" i="10"/>
  <c r="I26" i="10"/>
  <c r="H26" i="10"/>
  <c r="G26" i="10"/>
  <c r="F26" i="10"/>
  <c r="E26" i="10"/>
  <c r="D26" i="10"/>
  <c r="C26" i="10"/>
  <c r="B26" i="10"/>
  <c r="A26" i="10"/>
  <c r="AP25" i="10"/>
  <c r="AO25" i="10"/>
  <c r="AN25" i="10"/>
  <c r="AM25" i="10"/>
  <c r="AL25" i="10"/>
  <c r="AK25" i="10"/>
  <c r="AJ25" i="10"/>
  <c r="AI25" i="10"/>
  <c r="AH25" i="10"/>
  <c r="AG25" i="10"/>
  <c r="AF25" i="10"/>
  <c r="AE25" i="10"/>
  <c r="AD25" i="10"/>
  <c r="AC25" i="10"/>
  <c r="AB25" i="10"/>
  <c r="AA25" i="10"/>
  <c r="Z25" i="10"/>
  <c r="Y25" i="10"/>
  <c r="X25" i="10"/>
  <c r="W25" i="10"/>
  <c r="V25" i="10"/>
  <c r="U25" i="10"/>
  <c r="T25" i="10"/>
  <c r="S25" i="10"/>
  <c r="R25" i="10"/>
  <c r="Q25" i="10"/>
  <c r="P25" i="10"/>
  <c r="O25" i="10"/>
  <c r="N25" i="10"/>
  <c r="M25" i="10"/>
  <c r="L25" i="10"/>
  <c r="K25" i="10"/>
  <c r="J25" i="10"/>
  <c r="I25" i="10"/>
  <c r="H25" i="10"/>
  <c r="G25" i="10"/>
  <c r="F25" i="10"/>
  <c r="E25" i="10"/>
  <c r="D25" i="10"/>
  <c r="C25" i="10"/>
  <c r="B25" i="10"/>
  <c r="A25" i="10"/>
  <c r="AP24" i="10"/>
  <c r="AO24" i="10"/>
  <c r="AN24" i="10"/>
  <c r="AM24" i="10"/>
  <c r="AL24" i="10"/>
  <c r="AK24" i="10"/>
  <c r="AJ24" i="10"/>
  <c r="AI24" i="10"/>
  <c r="AH24" i="10"/>
  <c r="AG24" i="10"/>
  <c r="AF24" i="10"/>
  <c r="AE24" i="10"/>
  <c r="AD24" i="10"/>
  <c r="AC24" i="10"/>
  <c r="AB24" i="10"/>
  <c r="AA24" i="10"/>
  <c r="Z24" i="10"/>
  <c r="Y24" i="10"/>
  <c r="X24" i="10"/>
  <c r="W24" i="10"/>
  <c r="V24" i="10"/>
  <c r="U24" i="10"/>
  <c r="T24" i="10"/>
  <c r="S24" i="10"/>
  <c r="R24" i="10"/>
  <c r="Q24" i="10"/>
  <c r="P24" i="10"/>
  <c r="O24" i="10"/>
  <c r="N24" i="10"/>
  <c r="M24" i="10"/>
  <c r="L24" i="10"/>
  <c r="K24" i="10"/>
  <c r="J24" i="10"/>
  <c r="I24" i="10"/>
  <c r="H24" i="10"/>
  <c r="G24" i="10"/>
  <c r="F24" i="10"/>
  <c r="E24" i="10"/>
  <c r="D24" i="10"/>
  <c r="C24" i="10"/>
  <c r="B24" i="10"/>
  <c r="A24" i="10"/>
  <c r="AP23" i="10"/>
  <c r="AO23" i="10"/>
  <c r="AN23" i="10"/>
  <c r="AM23" i="10"/>
  <c r="AL23" i="10"/>
  <c r="AK23" i="10"/>
  <c r="AJ23" i="10"/>
  <c r="AI23" i="10"/>
  <c r="AH23" i="10"/>
  <c r="AG23" i="10"/>
  <c r="AF23" i="10"/>
  <c r="AE23" i="10"/>
  <c r="AD23" i="10"/>
  <c r="AC23" i="10"/>
  <c r="AB23" i="10"/>
  <c r="AA23" i="10"/>
  <c r="Z23" i="10"/>
  <c r="Y23" i="10"/>
  <c r="X23" i="10"/>
  <c r="W23" i="10"/>
  <c r="V23" i="10"/>
  <c r="U23" i="10"/>
  <c r="T23" i="10"/>
  <c r="S23" i="10"/>
  <c r="R23" i="10"/>
  <c r="Q23" i="10"/>
  <c r="P23" i="10"/>
  <c r="O23" i="10"/>
  <c r="N23" i="10"/>
  <c r="M23" i="10"/>
  <c r="L23" i="10"/>
  <c r="K23" i="10"/>
  <c r="J23" i="10"/>
  <c r="I23" i="10"/>
  <c r="H23" i="10"/>
  <c r="G23" i="10"/>
  <c r="F23" i="10"/>
  <c r="E23" i="10"/>
  <c r="D23" i="10"/>
  <c r="C23" i="10"/>
  <c r="B23" i="10"/>
  <c r="A23" i="10"/>
  <c r="AP22" i="10"/>
  <c r="AO22" i="10"/>
  <c r="AN22" i="10"/>
  <c r="AM22" i="10"/>
  <c r="AL22" i="10"/>
  <c r="AK22" i="10"/>
  <c r="AJ22" i="10"/>
  <c r="AI22" i="10"/>
  <c r="AH22" i="10"/>
  <c r="AG22" i="10"/>
  <c r="AF22" i="10"/>
  <c r="AE22" i="10"/>
  <c r="AD22" i="10"/>
  <c r="AC22" i="10"/>
  <c r="AB22" i="10"/>
  <c r="AA22" i="10"/>
  <c r="Z22" i="10"/>
  <c r="Y22" i="10"/>
  <c r="X22" i="10"/>
  <c r="W22" i="10"/>
  <c r="V22" i="10"/>
  <c r="U22" i="10"/>
  <c r="T22" i="10"/>
  <c r="S22" i="10"/>
  <c r="R22" i="10"/>
  <c r="Q22" i="10"/>
  <c r="P22" i="10"/>
  <c r="O22" i="10"/>
  <c r="N22" i="10"/>
  <c r="M22" i="10"/>
  <c r="L22" i="10"/>
  <c r="K22" i="10"/>
  <c r="J22" i="10"/>
  <c r="I22" i="10"/>
  <c r="H22" i="10"/>
  <c r="G22" i="10"/>
  <c r="F22" i="10"/>
  <c r="E22" i="10"/>
  <c r="D22" i="10"/>
  <c r="C22" i="10"/>
  <c r="B22" i="10"/>
  <c r="A22" i="10"/>
  <c r="AP21" i="10"/>
  <c r="AO21" i="10"/>
  <c r="AN21" i="10"/>
  <c r="AM21" i="10"/>
  <c r="AL21" i="10"/>
  <c r="AK21" i="10"/>
  <c r="AJ21" i="10"/>
  <c r="AI21" i="10"/>
  <c r="AH21" i="10"/>
  <c r="AG21" i="10"/>
  <c r="AF21" i="10"/>
  <c r="AE21" i="10"/>
  <c r="AD21" i="10"/>
  <c r="AC21" i="10"/>
  <c r="AB21" i="10"/>
  <c r="AA21" i="10"/>
  <c r="Z21" i="10"/>
  <c r="Y21" i="10"/>
  <c r="X21" i="10"/>
  <c r="W21" i="10"/>
  <c r="V21" i="10"/>
  <c r="U21" i="10"/>
  <c r="T21" i="10"/>
  <c r="S21" i="10"/>
  <c r="R21" i="10"/>
  <c r="Q21" i="10"/>
  <c r="P21" i="10"/>
  <c r="O21" i="10"/>
  <c r="N21" i="10"/>
  <c r="M21" i="10"/>
  <c r="L21" i="10"/>
  <c r="K21" i="10"/>
  <c r="J21" i="10"/>
  <c r="I21" i="10"/>
  <c r="H21" i="10"/>
  <c r="G21" i="10"/>
  <c r="F21" i="10"/>
  <c r="E21" i="10"/>
  <c r="D21" i="10"/>
  <c r="C21" i="10"/>
  <c r="B21" i="10"/>
  <c r="A21" i="10"/>
  <c r="AP20" i="10"/>
  <c r="AO20" i="10"/>
  <c r="AN20" i="10"/>
  <c r="AM20" i="10"/>
  <c r="AL20" i="10"/>
  <c r="AK20" i="10"/>
  <c r="AJ20" i="10"/>
  <c r="AI20" i="10"/>
  <c r="AH20" i="10"/>
  <c r="AG20" i="10"/>
  <c r="AF20" i="10"/>
  <c r="AE20" i="10"/>
  <c r="AD20" i="10"/>
  <c r="AC20" i="10"/>
  <c r="AB20" i="10"/>
  <c r="AA20" i="10"/>
  <c r="Z20" i="10"/>
  <c r="Y20" i="10"/>
  <c r="X20" i="10"/>
  <c r="W20" i="10"/>
  <c r="V20" i="10"/>
  <c r="U20" i="10"/>
  <c r="T20" i="10"/>
  <c r="S20" i="10"/>
  <c r="R20" i="10"/>
  <c r="Q20" i="10"/>
  <c r="P20" i="10"/>
  <c r="O20" i="10"/>
  <c r="N20" i="10"/>
  <c r="M20" i="10"/>
  <c r="L20" i="10"/>
  <c r="K20" i="10"/>
  <c r="J20" i="10"/>
  <c r="I20" i="10"/>
  <c r="H20" i="10"/>
  <c r="G20" i="10"/>
  <c r="F20" i="10"/>
  <c r="E20" i="10"/>
  <c r="D20" i="10"/>
  <c r="C20" i="10"/>
  <c r="B20" i="10"/>
  <c r="A20" i="10"/>
  <c r="AP19" i="10"/>
  <c r="AO19" i="10"/>
  <c r="AN19" i="10"/>
  <c r="AM19" i="10"/>
  <c r="AL19" i="10"/>
  <c r="AK19" i="10"/>
  <c r="AJ19" i="10"/>
  <c r="AI19" i="10"/>
  <c r="AH19" i="10"/>
  <c r="AG19" i="10"/>
  <c r="AF19" i="10"/>
  <c r="AE19" i="10"/>
  <c r="AD19" i="10"/>
  <c r="AC19" i="10"/>
  <c r="AB19" i="10"/>
  <c r="AA19" i="10"/>
  <c r="Z19" i="10"/>
  <c r="Y19" i="10"/>
  <c r="X19" i="10"/>
  <c r="W19" i="10"/>
  <c r="V19" i="10"/>
  <c r="U19" i="10"/>
  <c r="T19" i="10"/>
  <c r="S19" i="10"/>
  <c r="R19" i="10"/>
  <c r="Q19" i="10"/>
  <c r="P19" i="10"/>
  <c r="O19" i="10"/>
  <c r="N19" i="10"/>
  <c r="M19" i="10"/>
  <c r="L19" i="10"/>
  <c r="K19" i="10"/>
  <c r="J19" i="10"/>
  <c r="I19" i="10"/>
  <c r="H19" i="10"/>
  <c r="G19" i="10"/>
  <c r="F19" i="10"/>
  <c r="E19" i="10"/>
  <c r="D19" i="10"/>
  <c r="C19" i="10"/>
  <c r="B19" i="10"/>
  <c r="A19" i="10"/>
  <c r="AP18" i="10"/>
  <c r="AO18" i="10"/>
  <c r="AN18" i="10"/>
  <c r="AM18" i="10"/>
  <c r="AL18" i="10"/>
  <c r="AK18" i="10"/>
  <c r="AJ18" i="10"/>
  <c r="AI18" i="10"/>
  <c r="AH18" i="10"/>
  <c r="AG18" i="10"/>
  <c r="AF18" i="10"/>
  <c r="AE18" i="10"/>
  <c r="AD18" i="10"/>
  <c r="AC18" i="10"/>
  <c r="AB18" i="10"/>
  <c r="AA18" i="10"/>
  <c r="Z18" i="10"/>
  <c r="Y18" i="10"/>
  <c r="X18" i="10"/>
  <c r="W18" i="10"/>
  <c r="V18" i="10"/>
  <c r="U18" i="10"/>
  <c r="T18" i="10"/>
  <c r="S18" i="10"/>
  <c r="R18" i="10"/>
  <c r="Q18" i="10"/>
  <c r="P18" i="10"/>
  <c r="O18" i="10"/>
  <c r="N18" i="10"/>
  <c r="M18" i="10"/>
  <c r="L18" i="10"/>
  <c r="K18" i="10"/>
  <c r="J18" i="10"/>
  <c r="I18" i="10"/>
  <c r="H18" i="10"/>
  <c r="G18" i="10"/>
  <c r="F18" i="10"/>
  <c r="E18" i="10"/>
  <c r="D18" i="10"/>
  <c r="C18" i="10"/>
  <c r="B18" i="10"/>
  <c r="A18" i="10"/>
  <c r="AP17" i="10"/>
  <c r="AO17" i="10"/>
  <c r="AN17" i="10"/>
  <c r="AM17" i="10"/>
  <c r="AL17" i="10"/>
  <c r="AK17" i="10"/>
  <c r="AJ17" i="10"/>
  <c r="AI17" i="10"/>
  <c r="AH17" i="10"/>
  <c r="AG17" i="10"/>
  <c r="AF17" i="10"/>
  <c r="AE17" i="10"/>
  <c r="AD17" i="10"/>
  <c r="AC17" i="10"/>
  <c r="AB17" i="10"/>
  <c r="AA17" i="10"/>
  <c r="Z17" i="10"/>
  <c r="Y17" i="10"/>
  <c r="X17" i="10"/>
  <c r="W17" i="10"/>
  <c r="V17" i="10"/>
  <c r="U17" i="10"/>
  <c r="T17" i="10"/>
  <c r="S17" i="10"/>
  <c r="R17" i="10"/>
  <c r="Q17" i="10"/>
  <c r="P17" i="10"/>
  <c r="O17" i="10"/>
  <c r="N17" i="10"/>
  <c r="M17" i="10"/>
  <c r="L17" i="10"/>
  <c r="K17" i="10"/>
  <c r="J17" i="10"/>
  <c r="I17" i="10"/>
  <c r="H17" i="10"/>
  <c r="G17" i="10"/>
  <c r="F17" i="10"/>
  <c r="E17" i="10"/>
  <c r="D17" i="10"/>
  <c r="C17" i="10"/>
  <c r="B17" i="10"/>
  <c r="A17" i="10"/>
  <c r="AP16" i="10"/>
  <c r="AO16" i="10"/>
  <c r="AN16" i="10"/>
  <c r="AM16" i="10"/>
  <c r="AL16" i="10"/>
  <c r="AK16" i="10"/>
  <c r="AJ16" i="10"/>
  <c r="AI16" i="10"/>
  <c r="AH16" i="10"/>
  <c r="AG16" i="10"/>
  <c r="AF16" i="10"/>
  <c r="AE16" i="10"/>
  <c r="AD16" i="10"/>
  <c r="AC16" i="10"/>
  <c r="AB16" i="10"/>
  <c r="AA16" i="10"/>
  <c r="Z16" i="10"/>
  <c r="Y16" i="10"/>
  <c r="X16" i="10"/>
  <c r="W16" i="10"/>
  <c r="V16" i="10"/>
  <c r="U16" i="10"/>
  <c r="T16" i="10"/>
  <c r="S16" i="10"/>
  <c r="R16" i="10"/>
  <c r="Q16" i="10"/>
  <c r="P16" i="10"/>
  <c r="O16" i="10"/>
  <c r="N16" i="10"/>
  <c r="M16" i="10"/>
  <c r="L16" i="10"/>
  <c r="K16" i="10"/>
  <c r="J16" i="10"/>
  <c r="I16" i="10"/>
  <c r="H16" i="10"/>
  <c r="G16" i="10"/>
  <c r="F16" i="10"/>
  <c r="E16" i="10"/>
  <c r="D16" i="10"/>
  <c r="C16" i="10"/>
  <c r="B16" i="10"/>
  <c r="A16" i="10"/>
  <c r="AP15" i="10"/>
  <c r="AO15" i="10"/>
  <c r="AN15" i="10"/>
  <c r="AM15" i="10"/>
  <c r="AL15" i="10"/>
  <c r="AK15" i="10"/>
  <c r="AJ15" i="10"/>
  <c r="AI15" i="10"/>
  <c r="AH15" i="10"/>
  <c r="AG15" i="10"/>
  <c r="AF15" i="10"/>
  <c r="AE15" i="10"/>
  <c r="AD15" i="10"/>
  <c r="AC15" i="10"/>
  <c r="AB15" i="10"/>
  <c r="AA15" i="10"/>
  <c r="Z15" i="10"/>
  <c r="Y15" i="10"/>
  <c r="X15" i="10"/>
  <c r="W15" i="10"/>
  <c r="V15" i="10"/>
  <c r="U15" i="10"/>
  <c r="T15" i="10"/>
  <c r="S15" i="10"/>
  <c r="R15" i="10"/>
  <c r="Q15" i="10"/>
  <c r="P15" i="10"/>
  <c r="O15" i="10"/>
  <c r="N15" i="10"/>
  <c r="M15" i="10"/>
  <c r="L15" i="10"/>
  <c r="K15" i="10"/>
  <c r="J15" i="10"/>
  <c r="I15" i="10"/>
  <c r="H15" i="10"/>
  <c r="G15" i="10"/>
  <c r="F15" i="10"/>
  <c r="E15" i="10"/>
  <c r="D15" i="10"/>
  <c r="C15" i="10"/>
  <c r="B15" i="10"/>
  <c r="A15" i="10"/>
  <c r="AP14" i="10"/>
  <c r="AO14" i="10"/>
  <c r="AN14" i="10"/>
  <c r="AM14" i="10"/>
  <c r="AL14" i="10"/>
  <c r="AK14" i="10"/>
  <c r="AJ14" i="10"/>
  <c r="AI14" i="10"/>
  <c r="AH14" i="10"/>
  <c r="AG14" i="10"/>
  <c r="AF14" i="10"/>
  <c r="AE14" i="10"/>
  <c r="AD14" i="10"/>
  <c r="AC14" i="10"/>
  <c r="AB14" i="10"/>
  <c r="AA14" i="10"/>
  <c r="Z14" i="10"/>
  <c r="Y14" i="10"/>
  <c r="X14" i="10"/>
  <c r="W14" i="10"/>
  <c r="V14" i="10"/>
  <c r="U14" i="10"/>
  <c r="T14" i="10"/>
  <c r="S14" i="10"/>
  <c r="R14" i="10"/>
  <c r="Q14" i="10"/>
  <c r="P14" i="10"/>
  <c r="O14" i="10"/>
  <c r="N14" i="10"/>
  <c r="M14" i="10"/>
  <c r="L14" i="10"/>
  <c r="K14" i="10"/>
  <c r="J14" i="10"/>
  <c r="I14" i="10"/>
  <c r="H14" i="10"/>
  <c r="G14" i="10"/>
  <c r="F14" i="10"/>
  <c r="E14" i="10"/>
  <c r="D14" i="10"/>
  <c r="C14" i="10"/>
  <c r="B14" i="10"/>
  <c r="A14" i="10"/>
  <c r="AP13" i="10"/>
  <c r="AO13" i="10"/>
  <c r="AN13" i="10"/>
  <c r="AM13" i="10"/>
  <c r="AL13" i="10"/>
  <c r="AK13" i="10"/>
  <c r="AJ13" i="10"/>
  <c r="AI13" i="10"/>
  <c r="AH13" i="10"/>
  <c r="AG13" i="10"/>
  <c r="AF13" i="10"/>
  <c r="AE13" i="10"/>
  <c r="AD13" i="10"/>
  <c r="AC13" i="10"/>
  <c r="AB13" i="10"/>
  <c r="AA13" i="10"/>
  <c r="Z13" i="10"/>
  <c r="Y13" i="10"/>
  <c r="X13" i="10"/>
  <c r="W13" i="10"/>
  <c r="V13" i="10"/>
  <c r="U13" i="10"/>
  <c r="T13" i="10"/>
  <c r="S13" i="10"/>
  <c r="R13" i="10"/>
  <c r="Q13" i="10"/>
  <c r="P13" i="10"/>
  <c r="O13" i="10"/>
  <c r="N13" i="10"/>
  <c r="M13" i="10"/>
  <c r="L13" i="10"/>
  <c r="K13" i="10"/>
  <c r="J13" i="10"/>
  <c r="I13" i="10"/>
  <c r="H13" i="10"/>
  <c r="G13" i="10"/>
  <c r="F13" i="10"/>
  <c r="E13" i="10"/>
  <c r="D13" i="10"/>
  <c r="C13" i="10"/>
  <c r="B13" i="10"/>
  <c r="A13" i="10"/>
  <c r="AP12" i="10"/>
  <c r="AO12" i="10"/>
  <c r="AN12" i="10"/>
  <c r="AM12" i="10"/>
  <c r="AL12" i="10"/>
  <c r="AK12" i="10"/>
  <c r="AJ12" i="10"/>
  <c r="AI12" i="10"/>
  <c r="AH12" i="10"/>
  <c r="AG12" i="10"/>
  <c r="AF12" i="10"/>
  <c r="AE12" i="10"/>
  <c r="AD12" i="10"/>
  <c r="AC12" i="10"/>
  <c r="AB12" i="10"/>
  <c r="AA12" i="10"/>
  <c r="Z12" i="10"/>
  <c r="Y12" i="10"/>
  <c r="X12" i="10"/>
  <c r="W12" i="10"/>
  <c r="V12" i="10"/>
  <c r="U12" i="10"/>
  <c r="T12" i="10"/>
  <c r="S12" i="10"/>
  <c r="R12" i="10"/>
  <c r="Q12" i="10"/>
  <c r="P12" i="10"/>
  <c r="O12" i="10"/>
  <c r="N12" i="10"/>
  <c r="M12" i="10"/>
  <c r="L12" i="10"/>
  <c r="K12" i="10"/>
  <c r="J12" i="10"/>
  <c r="I12" i="10"/>
  <c r="H12" i="10"/>
  <c r="G12" i="10"/>
  <c r="F12" i="10"/>
  <c r="E12" i="10"/>
  <c r="D12" i="10"/>
  <c r="C12" i="10"/>
  <c r="B12" i="10"/>
  <c r="A12" i="10"/>
  <c r="AP11" i="10"/>
  <c r="AO11" i="10"/>
  <c r="AN11" i="10"/>
  <c r="AM11" i="10"/>
  <c r="AL11" i="10"/>
  <c r="AK11" i="10"/>
  <c r="AJ11" i="10"/>
  <c r="AI11" i="10"/>
  <c r="AH11" i="10"/>
  <c r="AG11" i="10"/>
  <c r="AF11" i="10"/>
  <c r="AE11" i="10"/>
  <c r="AD11" i="10"/>
  <c r="AC11" i="10"/>
  <c r="AB11" i="10"/>
  <c r="AA11" i="10"/>
  <c r="Z11" i="10"/>
  <c r="Y11" i="10"/>
  <c r="X11" i="10"/>
  <c r="W11" i="10"/>
  <c r="V11" i="10"/>
  <c r="U11" i="10"/>
  <c r="T11" i="10"/>
  <c r="S11" i="10"/>
  <c r="R11" i="10"/>
  <c r="Q11" i="10"/>
  <c r="P11" i="10"/>
  <c r="O11" i="10"/>
  <c r="N11" i="10"/>
  <c r="M11" i="10"/>
  <c r="L11" i="10"/>
  <c r="K11" i="10"/>
  <c r="J11" i="10"/>
  <c r="I11" i="10"/>
  <c r="H11" i="10"/>
  <c r="G11" i="10"/>
  <c r="F11" i="10"/>
  <c r="E11" i="10"/>
  <c r="D11" i="10"/>
  <c r="C11" i="10"/>
  <c r="B11" i="10"/>
  <c r="A11" i="10"/>
  <c r="AP10" i="10"/>
  <c r="AO10" i="10"/>
  <c r="AN10" i="10"/>
  <c r="AM10" i="10"/>
  <c r="AL10" i="10"/>
  <c r="AK10" i="10"/>
  <c r="AJ10" i="10"/>
  <c r="AI10" i="10"/>
  <c r="AH10" i="10"/>
  <c r="AG10" i="10"/>
  <c r="AF10" i="10"/>
  <c r="AE10" i="10"/>
  <c r="AD10" i="10"/>
  <c r="AC10" i="10"/>
  <c r="AB10" i="10"/>
  <c r="AA10" i="10"/>
  <c r="Z10" i="10"/>
  <c r="Y10" i="10"/>
  <c r="X10" i="10"/>
  <c r="W10" i="10"/>
  <c r="V10" i="10"/>
  <c r="U10" i="10"/>
  <c r="T10" i="10"/>
  <c r="S10" i="10"/>
  <c r="R10" i="10"/>
  <c r="Q10" i="10"/>
  <c r="P10" i="10"/>
  <c r="O10" i="10"/>
  <c r="N10" i="10"/>
  <c r="M10" i="10"/>
  <c r="L10" i="10"/>
  <c r="K10" i="10"/>
  <c r="J10" i="10"/>
  <c r="I10" i="10"/>
  <c r="H10" i="10"/>
  <c r="G10" i="10"/>
  <c r="F10" i="10"/>
  <c r="E10" i="10"/>
  <c r="D10" i="10"/>
  <c r="C10" i="10"/>
  <c r="B10" i="10"/>
  <c r="A10" i="10"/>
  <c r="AP9" i="10"/>
  <c r="AO9" i="10"/>
  <c r="AN9" i="10"/>
  <c r="AM9" i="10"/>
  <c r="AL9" i="10"/>
  <c r="AK9" i="10"/>
  <c r="AJ9" i="10"/>
  <c r="AI9" i="10"/>
  <c r="AH9" i="10"/>
  <c r="AG9" i="10"/>
  <c r="AF9" i="10"/>
  <c r="AE9" i="10"/>
  <c r="AD9" i="10"/>
  <c r="AC9" i="10"/>
  <c r="AB9" i="10"/>
  <c r="AA9" i="10"/>
  <c r="Z9" i="10"/>
  <c r="Y9" i="10"/>
  <c r="X9" i="10"/>
  <c r="W9" i="10"/>
  <c r="V9" i="10"/>
  <c r="U9" i="10"/>
  <c r="T9" i="10"/>
  <c r="S9" i="10"/>
  <c r="R9" i="10"/>
  <c r="Q9" i="10"/>
  <c r="P9" i="10"/>
  <c r="O9" i="10"/>
  <c r="N9" i="10"/>
  <c r="M9" i="10"/>
  <c r="L9" i="10"/>
  <c r="K9" i="10"/>
  <c r="J9" i="10"/>
  <c r="I9" i="10"/>
  <c r="H9" i="10"/>
  <c r="G9" i="10"/>
  <c r="F9" i="10"/>
  <c r="E9" i="10"/>
  <c r="D9" i="10"/>
  <c r="C9" i="10"/>
  <c r="B9" i="10"/>
  <c r="A9" i="10"/>
  <c r="AP8" i="10"/>
  <c r="AO8" i="10"/>
  <c r="AN8" i="10"/>
  <c r="AM8" i="10"/>
  <c r="AL8" i="10"/>
  <c r="AK8" i="10"/>
  <c r="AJ8" i="10"/>
  <c r="AI8" i="10"/>
  <c r="AH8" i="10"/>
  <c r="AG8" i="10"/>
  <c r="AF8" i="10"/>
  <c r="AE8" i="10"/>
  <c r="AD8" i="10"/>
  <c r="AC8" i="10"/>
  <c r="AB8" i="10"/>
  <c r="AA8" i="10"/>
  <c r="Z8" i="10"/>
  <c r="Y8" i="10"/>
  <c r="X8" i="10"/>
  <c r="W8" i="10"/>
  <c r="V8" i="10"/>
  <c r="U8" i="10"/>
  <c r="T8" i="10"/>
  <c r="S8" i="10"/>
  <c r="R8" i="10"/>
  <c r="Q8" i="10"/>
  <c r="P8" i="10"/>
  <c r="O8" i="10"/>
  <c r="N8" i="10"/>
  <c r="M8" i="10"/>
  <c r="L8" i="10"/>
  <c r="K8" i="10"/>
  <c r="J8" i="10"/>
  <c r="I8" i="10"/>
  <c r="H8" i="10"/>
  <c r="G8" i="10"/>
  <c r="F8" i="10"/>
  <c r="E8" i="10"/>
  <c r="D8" i="10"/>
  <c r="C8" i="10"/>
  <c r="B8" i="10"/>
  <c r="A8" i="10"/>
  <c r="AP7" i="10"/>
  <c r="AO7" i="10"/>
  <c r="AN7" i="10"/>
  <c r="AM7" i="10"/>
  <c r="AL7" i="10"/>
  <c r="AK7" i="10"/>
  <c r="AJ7" i="10"/>
  <c r="AI7" i="10"/>
  <c r="AH7" i="10"/>
  <c r="AG7" i="10"/>
  <c r="AF7" i="10"/>
  <c r="AE7" i="10"/>
  <c r="AD7" i="10"/>
  <c r="AC7" i="10"/>
  <c r="AB7" i="10"/>
  <c r="AA7" i="10"/>
  <c r="Z7" i="10"/>
  <c r="Y7" i="10"/>
  <c r="X7" i="10"/>
  <c r="W7" i="10"/>
  <c r="V7" i="10"/>
  <c r="U7" i="10"/>
  <c r="T7" i="10"/>
  <c r="S7" i="10"/>
  <c r="R7" i="10"/>
  <c r="Q7" i="10"/>
  <c r="P7" i="10"/>
  <c r="O7" i="10"/>
  <c r="N7" i="10"/>
  <c r="M7" i="10"/>
  <c r="L7" i="10"/>
  <c r="K7" i="10"/>
  <c r="J7" i="10"/>
  <c r="I7" i="10"/>
  <c r="H7" i="10"/>
  <c r="G7" i="10"/>
  <c r="F7" i="10"/>
  <c r="E7" i="10"/>
  <c r="D7" i="10"/>
  <c r="C7" i="10"/>
  <c r="B7" i="10"/>
  <c r="A7" i="10"/>
  <c r="AP6" i="10"/>
  <c r="AO6" i="10"/>
  <c r="AN6" i="10"/>
  <c r="AM6" i="10"/>
  <c r="AL6" i="10"/>
  <c r="AK6" i="10"/>
  <c r="AJ6" i="10"/>
  <c r="AI6" i="10"/>
  <c r="AH6" i="10"/>
  <c r="AG6" i="10"/>
  <c r="AF6" i="10"/>
  <c r="AE6" i="10"/>
  <c r="AD6" i="10"/>
  <c r="AC6" i="10"/>
  <c r="AB6" i="10"/>
  <c r="AA6" i="10"/>
  <c r="Z6" i="10"/>
  <c r="Y6" i="10"/>
  <c r="X6" i="10"/>
  <c r="W6" i="10"/>
  <c r="V6" i="10"/>
  <c r="U6" i="10"/>
  <c r="T6" i="10"/>
  <c r="S6" i="10"/>
  <c r="R6" i="10"/>
  <c r="Q6" i="10"/>
  <c r="P6" i="10"/>
  <c r="O6" i="10"/>
  <c r="N6" i="10"/>
  <c r="M6" i="10"/>
  <c r="L6" i="10"/>
  <c r="K6" i="10"/>
  <c r="J6" i="10"/>
  <c r="I6" i="10"/>
  <c r="H6" i="10"/>
  <c r="G6" i="10"/>
  <c r="F6" i="10"/>
  <c r="E6" i="10"/>
  <c r="D6" i="10"/>
  <c r="C6" i="10"/>
  <c r="B6" i="10"/>
  <c r="A6" i="10"/>
  <c r="AP5" i="10"/>
  <c r="AO5" i="10"/>
  <c r="AN5" i="10"/>
  <c r="AM5" i="10"/>
  <c r="AL5" i="10"/>
  <c r="AK5" i="10"/>
  <c r="AJ5" i="10"/>
  <c r="AI5" i="10"/>
  <c r="AH5" i="10"/>
  <c r="AG5" i="10"/>
  <c r="AF5" i="10"/>
  <c r="AE5" i="10"/>
  <c r="AD5" i="10"/>
  <c r="AC5" i="10"/>
  <c r="AB5" i="10"/>
  <c r="AA5" i="10"/>
  <c r="Z5" i="10"/>
  <c r="Y5" i="10"/>
  <c r="X5" i="10"/>
  <c r="W5" i="10"/>
  <c r="V5" i="10"/>
  <c r="U5" i="10"/>
  <c r="T5" i="10"/>
  <c r="S5" i="10"/>
  <c r="R5" i="10"/>
  <c r="Q5" i="10"/>
  <c r="P5" i="10"/>
  <c r="O5" i="10"/>
  <c r="N5" i="10"/>
  <c r="M5" i="10"/>
  <c r="L5" i="10"/>
  <c r="K5" i="10"/>
  <c r="J5" i="10"/>
  <c r="I5" i="10"/>
  <c r="H5" i="10"/>
  <c r="G5" i="10"/>
  <c r="F5" i="10"/>
  <c r="E5" i="10"/>
  <c r="D5" i="10"/>
  <c r="C5" i="10"/>
  <c r="B5" i="10"/>
  <c r="A5" i="10"/>
  <c r="AP4" i="10"/>
  <c r="AO4" i="10"/>
  <c r="AN4" i="10"/>
  <c r="AM4" i="10"/>
  <c r="AL4" i="10"/>
  <c r="AK4" i="10"/>
  <c r="AJ4" i="10"/>
  <c r="AI4" i="10"/>
  <c r="AH4" i="10"/>
  <c r="AG4" i="10"/>
  <c r="AF4" i="10"/>
  <c r="AE4" i="10"/>
  <c r="AD4" i="10"/>
  <c r="AC4" i="10"/>
  <c r="AB4" i="10"/>
  <c r="AA4" i="10"/>
  <c r="Z4" i="10"/>
  <c r="Y4" i="10"/>
  <c r="X4" i="10"/>
  <c r="W4" i="10"/>
  <c r="V4" i="10"/>
  <c r="U4" i="10"/>
  <c r="T4" i="10"/>
  <c r="S4" i="10"/>
  <c r="R4" i="10"/>
  <c r="Q4" i="10"/>
  <c r="P4" i="10"/>
  <c r="O4" i="10"/>
  <c r="N4" i="10"/>
  <c r="M4" i="10"/>
  <c r="L4" i="10"/>
  <c r="K4" i="10"/>
  <c r="J4" i="10"/>
  <c r="I4" i="10"/>
  <c r="H4" i="10"/>
  <c r="G4" i="10"/>
  <c r="F4" i="10"/>
  <c r="E4" i="10"/>
  <c r="D4" i="10"/>
  <c r="C4" i="10"/>
  <c r="B4" i="10"/>
  <c r="A4" i="10"/>
  <c r="AP3" i="10"/>
  <c r="AO3" i="10"/>
  <c r="AN3" i="10"/>
  <c r="AM3" i="10"/>
  <c r="AL3" i="10"/>
  <c r="AK3" i="10"/>
  <c r="AJ3" i="10"/>
  <c r="AI3" i="10"/>
  <c r="AH3" i="10"/>
  <c r="AG3" i="10"/>
  <c r="AF3" i="10"/>
  <c r="AE3" i="10"/>
  <c r="AD3" i="10"/>
  <c r="AC3" i="10"/>
  <c r="AB3" i="10"/>
  <c r="AA3" i="10"/>
  <c r="Z3" i="10"/>
  <c r="Y3" i="10"/>
  <c r="X3" i="10"/>
  <c r="W3" i="10"/>
  <c r="V3" i="10"/>
  <c r="U3" i="10"/>
  <c r="T3" i="10"/>
  <c r="S3" i="10"/>
  <c r="R3" i="10"/>
  <c r="Q3" i="10"/>
  <c r="P3" i="10"/>
  <c r="O3" i="10"/>
  <c r="N3" i="10"/>
  <c r="M3" i="10"/>
  <c r="L3" i="10"/>
  <c r="K3" i="10"/>
  <c r="J3" i="10"/>
  <c r="I3" i="10"/>
  <c r="H3" i="10"/>
  <c r="G3" i="10"/>
  <c r="F3" i="10"/>
  <c r="E3" i="10"/>
  <c r="D3" i="10"/>
  <c r="C3" i="10"/>
  <c r="B3" i="10"/>
  <c r="A3" i="10"/>
  <c r="AP2" i="10"/>
  <c r="AO2" i="10"/>
  <c r="AN2" i="10"/>
  <c r="AM2" i="10"/>
  <c r="AL2" i="10"/>
  <c r="AK2" i="10"/>
  <c r="AJ2" i="10"/>
  <c r="AI2" i="10"/>
  <c r="AH2" i="10"/>
  <c r="AG2" i="10"/>
  <c r="AF2" i="10"/>
  <c r="AE2" i="10"/>
  <c r="AD2" i="10"/>
  <c r="AC2" i="10"/>
  <c r="AB2" i="10"/>
  <c r="AA2" i="10"/>
  <c r="Z2" i="10"/>
  <c r="Y2" i="10"/>
  <c r="X2" i="10"/>
  <c r="W2" i="10"/>
  <c r="V2" i="10"/>
  <c r="U2" i="10"/>
  <c r="T2" i="10"/>
  <c r="S2" i="10"/>
  <c r="R2" i="10"/>
  <c r="Q2" i="10"/>
  <c r="P2" i="10"/>
  <c r="O2" i="10"/>
  <c r="N2" i="10"/>
  <c r="M2" i="10"/>
  <c r="L2" i="10"/>
  <c r="K2" i="10"/>
  <c r="J2" i="10"/>
  <c r="I2" i="10"/>
  <c r="H2" i="10"/>
  <c r="G2" i="10"/>
  <c r="F2" i="10"/>
  <c r="E2" i="10"/>
  <c r="D2" i="10"/>
  <c r="C2" i="10"/>
  <c r="B2" i="10"/>
  <c r="A2" i="10"/>
  <c r="AP1" i="10"/>
  <c r="AO1" i="10"/>
  <c r="AN1" i="10"/>
  <c r="AM1" i="10"/>
  <c r="AL1" i="10"/>
  <c r="AK1" i="10"/>
  <c r="AJ1" i="10"/>
  <c r="AI1" i="10"/>
  <c r="AH1" i="10"/>
  <c r="AG1" i="10"/>
  <c r="AF1" i="10"/>
  <c r="AE1" i="10"/>
  <c r="AD1" i="10"/>
  <c r="AC1" i="10"/>
  <c r="AB1" i="10"/>
  <c r="AA1" i="10"/>
  <c r="Z1" i="10"/>
  <c r="Y1" i="10"/>
  <c r="X1" i="10"/>
  <c r="W1" i="10"/>
  <c r="V1" i="10"/>
  <c r="U1" i="10"/>
  <c r="T1" i="10"/>
  <c r="S1" i="10"/>
  <c r="R1" i="10"/>
  <c r="Q1" i="10"/>
  <c r="P1" i="10"/>
  <c r="O1" i="10"/>
  <c r="N1" i="10"/>
  <c r="M1" i="10"/>
  <c r="L1" i="10"/>
  <c r="K1" i="10"/>
  <c r="J1" i="10"/>
  <c r="I1" i="10"/>
  <c r="H1" i="10"/>
  <c r="G1" i="10"/>
  <c r="F1" i="10"/>
  <c r="E1" i="10"/>
  <c r="D1" i="10"/>
  <c r="C1" i="10"/>
  <c r="B1" i="10"/>
  <c r="A53" i="8"/>
  <c r="O52" i="8"/>
  <c r="N52" i="8"/>
  <c r="M52" i="8"/>
  <c r="L52" i="8"/>
  <c r="K52" i="8"/>
  <c r="J52" i="8"/>
  <c r="I52" i="8"/>
  <c r="H52" i="8"/>
  <c r="G52" i="8"/>
  <c r="F52" i="8"/>
  <c r="E52" i="8"/>
  <c r="D52" i="8"/>
  <c r="C52" i="8"/>
  <c r="B52" i="8"/>
  <c r="O51" i="8"/>
  <c r="N51" i="8"/>
  <c r="M51" i="8"/>
  <c r="L51" i="8"/>
  <c r="K51" i="8"/>
  <c r="J51" i="8"/>
  <c r="I51" i="8"/>
  <c r="H51" i="8"/>
  <c r="G51" i="8"/>
  <c r="J53" i="6" s="1"/>
  <c r="F51" i="8"/>
  <c r="E51" i="8"/>
  <c r="D51" i="8"/>
  <c r="C51" i="8"/>
  <c r="B51" i="8"/>
  <c r="O50" i="8"/>
  <c r="N50" i="8"/>
  <c r="M50" i="8"/>
  <c r="L50" i="8"/>
  <c r="K50" i="8"/>
  <c r="J50" i="8"/>
  <c r="I50" i="8"/>
  <c r="H50" i="8"/>
  <c r="G50" i="8"/>
  <c r="F50" i="8"/>
  <c r="I50" i="6" s="1"/>
  <c r="E50" i="8"/>
  <c r="D50" i="8"/>
  <c r="C50" i="8"/>
  <c r="B50" i="8"/>
  <c r="O49" i="8"/>
  <c r="N49" i="8"/>
  <c r="M49" i="8"/>
  <c r="L49" i="8"/>
  <c r="K49" i="8"/>
  <c r="J49" i="8"/>
  <c r="I49" i="8"/>
  <c r="H49" i="8"/>
  <c r="G49" i="8"/>
  <c r="F49" i="8"/>
  <c r="E49" i="8"/>
  <c r="D49" i="8"/>
  <c r="C49" i="8"/>
  <c r="B49" i="8"/>
  <c r="O48" i="8"/>
  <c r="N48" i="8"/>
  <c r="M48" i="8"/>
  <c r="L48" i="8"/>
  <c r="K48" i="8"/>
  <c r="J48" i="8"/>
  <c r="I48" i="8"/>
  <c r="H48" i="8"/>
  <c r="G48" i="8"/>
  <c r="F48" i="8"/>
  <c r="E48" i="8"/>
  <c r="D48" i="8"/>
  <c r="C48" i="8"/>
  <c r="B48" i="8"/>
  <c r="O47" i="8"/>
  <c r="N47" i="8"/>
  <c r="M47" i="8"/>
  <c r="L47" i="8"/>
  <c r="K47" i="8"/>
  <c r="J47" i="8"/>
  <c r="I47" i="8"/>
  <c r="H47" i="8"/>
  <c r="G47" i="8"/>
  <c r="F47" i="8"/>
  <c r="E47" i="8"/>
  <c r="D47" i="8"/>
  <c r="C47" i="8"/>
  <c r="B47" i="8"/>
  <c r="O46" i="8"/>
  <c r="N46" i="8"/>
  <c r="M46" i="8"/>
  <c r="L46" i="8"/>
  <c r="K46" i="8"/>
  <c r="J46" i="8"/>
  <c r="I46" i="8"/>
  <c r="H46" i="8"/>
  <c r="G46" i="8"/>
  <c r="F46" i="8"/>
  <c r="E46" i="8"/>
  <c r="D46" i="8"/>
  <c r="C46" i="8"/>
  <c r="B46" i="8"/>
  <c r="O45" i="8"/>
  <c r="N45" i="8"/>
  <c r="M45" i="8"/>
  <c r="L45" i="8"/>
  <c r="K45" i="8"/>
  <c r="J45" i="8"/>
  <c r="I45" i="8"/>
  <c r="H45" i="8"/>
  <c r="G45" i="8"/>
  <c r="F45" i="8"/>
  <c r="E45" i="8"/>
  <c r="H46" i="6" s="1"/>
  <c r="D45" i="8"/>
  <c r="C45" i="8"/>
  <c r="B45" i="8"/>
  <c r="O44" i="8"/>
  <c r="N44" i="8"/>
  <c r="M44" i="8"/>
  <c r="L44" i="8"/>
  <c r="K44" i="8"/>
  <c r="J44" i="8"/>
  <c r="I44" i="8"/>
  <c r="H44" i="8"/>
  <c r="G44" i="8"/>
  <c r="F44" i="8"/>
  <c r="E44" i="8"/>
  <c r="D44" i="8"/>
  <c r="C44" i="8"/>
  <c r="B44" i="8"/>
  <c r="O43" i="8"/>
  <c r="N43" i="8"/>
  <c r="M43" i="8"/>
  <c r="L43" i="8"/>
  <c r="K43" i="8"/>
  <c r="M44" i="6" s="1"/>
  <c r="J43" i="8"/>
  <c r="I43" i="8"/>
  <c r="H43" i="8"/>
  <c r="G43" i="8"/>
  <c r="F43" i="8"/>
  <c r="E43" i="8"/>
  <c r="D43" i="8"/>
  <c r="G43" i="6" s="1"/>
  <c r="C43" i="8"/>
  <c r="B43" i="8"/>
  <c r="O42" i="8"/>
  <c r="N42" i="8"/>
  <c r="M42" i="8"/>
  <c r="L42" i="8"/>
  <c r="K42" i="8"/>
  <c r="J42" i="8"/>
  <c r="N43" i="6" s="1"/>
  <c r="I42" i="8"/>
  <c r="H42" i="8"/>
  <c r="G42" i="8"/>
  <c r="F42" i="8"/>
  <c r="I44" i="6" s="1"/>
  <c r="E42" i="8"/>
  <c r="D42" i="8"/>
  <c r="C42" i="8"/>
  <c r="B42" i="8"/>
  <c r="O41" i="8"/>
  <c r="N41" i="8"/>
  <c r="M41" i="8"/>
  <c r="L41" i="8"/>
  <c r="K41" i="8"/>
  <c r="J41" i="8"/>
  <c r="I41" i="8"/>
  <c r="H41" i="8"/>
  <c r="G41" i="8"/>
  <c r="F41" i="8"/>
  <c r="E41" i="8"/>
  <c r="D41" i="8"/>
  <c r="C41" i="8"/>
  <c r="B41" i="8"/>
  <c r="O40" i="8"/>
  <c r="N40" i="8"/>
  <c r="M40" i="8"/>
  <c r="L40" i="8"/>
  <c r="K40" i="8"/>
  <c r="J40" i="8"/>
  <c r="I40" i="8"/>
  <c r="H40" i="8"/>
  <c r="G40" i="8"/>
  <c r="F40" i="8"/>
  <c r="E40" i="8"/>
  <c r="D40" i="8"/>
  <c r="C40" i="8"/>
  <c r="B40" i="8"/>
  <c r="O39" i="8"/>
  <c r="N39" i="8"/>
  <c r="M39" i="8"/>
  <c r="L39" i="8"/>
  <c r="K39" i="8"/>
  <c r="J39" i="8"/>
  <c r="I39" i="8"/>
  <c r="H39" i="8"/>
  <c r="G39" i="8"/>
  <c r="F39" i="8"/>
  <c r="E39" i="8"/>
  <c r="D39" i="8"/>
  <c r="C39" i="8"/>
  <c r="B39" i="8"/>
  <c r="O38" i="8"/>
  <c r="N38" i="8"/>
  <c r="M38" i="8"/>
  <c r="L38" i="8"/>
  <c r="K38" i="8"/>
  <c r="J38" i="8"/>
  <c r="I38" i="8"/>
  <c r="H38" i="8"/>
  <c r="G38" i="8"/>
  <c r="F38" i="8"/>
  <c r="E38" i="8"/>
  <c r="D38" i="8"/>
  <c r="C38" i="8"/>
  <c r="B38" i="8"/>
  <c r="O37" i="8"/>
  <c r="N37" i="8"/>
  <c r="M37" i="8"/>
  <c r="L37" i="8"/>
  <c r="K37" i="8"/>
  <c r="J37" i="8"/>
  <c r="I37" i="8"/>
  <c r="H37" i="8"/>
  <c r="G37" i="8"/>
  <c r="F37" i="8"/>
  <c r="E37" i="8"/>
  <c r="D37" i="8"/>
  <c r="C37" i="8"/>
  <c r="B37" i="8"/>
  <c r="O36" i="8"/>
  <c r="N36" i="8"/>
  <c r="M36" i="8"/>
  <c r="L36" i="8"/>
  <c r="K36" i="8"/>
  <c r="J36" i="8"/>
  <c r="I36" i="8"/>
  <c r="H36" i="8"/>
  <c r="G36" i="8"/>
  <c r="F36" i="8"/>
  <c r="E36" i="8"/>
  <c r="D36" i="8"/>
  <c r="C36" i="8"/>
  <c r="B36" i="8"/>
  <c r="O35" i="8"/>
  <c r="N35" i="8"/>
  <c r="M35" i="8"/>
  <c r="L35" i="8"/>
  <c r="K35" i="8"/>
  <c r="J35" i="8"/>
  <c r="I35" i="8"/>
  <c r="H35" i="8"/>
  <c r="G35" i="8"/>
  <c r="F35" i="8"/>
  <c r="E35" i="8"/>
  <c r="D35" i="8"/>
  <c r="C35" i="8"/>
  <c r="B35" i="8"/>
  <c r="O34" i="8"/>
  <c r="N34" i="8"/>
  <c r="M34" i="8"/>
  <c r="L34" i="8"/>
  <c r="K34" i="8"/>
  <c r="J34" i="8"/>
  <c r="I34" i="8"/>
  <c r="H34" i="8"/>
  <c r="G34" i="8"/>
  <c r="F34" i="8"/>
  <c r="E34" i="8"/>
  <c r="D34" i="8"/>
  <c r="C34" i="8"/>
  <c r="B34" i="8"/>
  <c r="O33" i="8"/>
  <c r="N33" i="8"/>
  <c r="M33" i="8"/>
  <c r="L33" i="8"/>
  <c r="K33" i="8"/>
  <c r="J33" i="8"/>
  <c r="I33" i="8"/>
  <c r="H33" i="8"/>
  <c r="G33" i="8"/>
  <c r="F33" i="8"/>
  <c r="E33" i="8"/>
  <c r="D33" i="8"/>
  <c r="C33" i="8"/>
  <c r="B33" i="8"/>
  <c r="O32" i="8"/>
  <c r="N32" i="8"/>
  <c r="M32" i="8"/>
  <c r="L32" i="8"/>
  <c r="K32" i="8"/>
  <c r="J32" i="8"/>
  <c r="I32" i="8"/>
  <c r="H32" i="8"/>
  <c r="G32" i="8"/>
  <c r="F32" i="8"/>
  <c r="E32" i="8"/>
  <c r="D32" i="8"/>
  <c r="C32" i="8"/>
  <c r="B32" i="8"/>
  <c r="O31" i="8"/>
  <c r="N31" i="8"/>
  <c r="M31" i="8"/>
  <c r="L31" i="8"/>
  <c r="K31" i="8"/>
  <c r="J31" i="8"/>
  <c r="I31" i="8"/>
  <c r="H31" i="8"/>
  <c r="G31" i="8"/>
  <c r="F31" i="8"/>
  <c r="E31" i="8"/>
  <c r="D31" i="8"/>
  <c r="C31" i="8"/>
  <c r="B31" i="8"/>
  <c r="O30" i="8"/>
  <c r="N30" i="8"/>
  <c r="M30" i="8"/>
  <c r="L30" i="8"/>
  <c r="K30" i="8"/>
  <c r="N31" i="6" s="1"/>
  <c r="J30" i="8"/>
  <c r="I30" i="8"/>
  <c r="H30" i="8"/>
  <c r="G30" i="8"/>
  <c r="F30" i="8"/>
  <c r="E30" i="8"/>
  <c r="D30" i="8"/>
  <c r="C30" i="8"/>
  <c r="B30" i="8"/>
  <c r="O29" i="8"/>
  <c r="N29" i="8"/>
  <c r="M29" i="8"/>
  <c r="L29" i="8"/>
  <c r="K29" i="8"/>
  <c r="J29" i="8"/>
  <c r="I29" i="8"/>
  <c r="H29" i="8"/>
  <c r="G29" i="8"/>
  <c r="F29" i="8"/>
  <c r="I32" i="6" s="1"/>
  <c r="E29" i="8"/>
  <c r="H30" i="6" s="1"/>
  <c r="D29" i="8"/>
  <c r="C29" i="8"/>
  <c r="B29" i="8"/>
  <c r="O28" i="8"/>
  <c r="N28" i="8"/>
  <c r="M28" i="8"/>
  <c r="L28" i="8"/>
  <c r="K28" i="8"/>
  <c r="J28" i="8"/>
  <c r="I28" i="8"/>
  <c r="H28" i="8"/>
  <c r="M29" i="6" s="1"/>
  <c r="G28" i="8"/>
  <c r="F28" i="8"/>
  <c r="E28" i="8"/>
  <c r="D28" i="8"/>
  <c r="C28" i="8"/>
  <c r="B28" i="8"/>
  <c r="O27" i="8"/>
  <c r="N27" i="8"/>
  <c r="M27" i="8"/>
  <c r="L27" i="8"/>
  <c r="K27" i="8"/>
  <c r="J27" i="8"/>
  <c r="I27" i="8"/>
  <c r="H27" i="8"/>
  <c r="G27" i="8"/>
  <c r="J28" i="6" s="1"/>
  <c r="F27" i="8"/>
  <c r="E27" i="8"/>
  <c r="D27" i="8"/>
  <c r="C27" i="8"/>
  <c r="F28" i="6" s="1"/>
  <c r="B27" i="8"/>
  <c r="O26" i="8"/>
  <c r="N26" i="8"/>
  <c r="M26" i="8"/>
  <c r="L26" i="8"/>
  <c r="K26" i="8"/>
  <c r="J26" i="8"/>
  <c r="I26" i="8"/>
  <c r="H26" i="8"/>
  <c r="G26" i="8"/>
  <c r="F26" i="8"/>
  <c r="I29" i="6" s="1"/>
  <c r="E26" i="8"/>
  <c r="D26" i="8"/>
  <c r="C26" i="8"/>
  <c r="B26" i="8"/>
  <c r="O25" i="8"/>
  <c r="N25" i="8"/>
  <c r="M25" i="8"/>
  <c r="L25" i="8"/>
  <c r="K25" i="8"/>
  <c r="J25" i="8"/>
  <c r="I25" i="8"/>
  <c r="H25" i="8"/>
  <c r="G25" i="8"/>
  <c r="F25" i="8"/>
  <c r="E25" i="8"/>
  <c r="H26" i="6" s="1"/>
  <c r="D25" i="8"/>
  <c r="C25" i="8"/>
  <c r="B25" i="8"/>
  <c r="O24" i="8"/>
  <c r="N24" i="8"/>
  <c r="M24" i="8"/>
  <c r="L24" i="8"/>
  <c r="K24" i="8"/>
  <c r="J24" i="8"/>
  <c r="I24" i="8"/>
  <c r="H24" i="8"/>
  <c r="G24" i="8"/>
  <c r="J24" i="6" s="1"/>
  <c r="F24" i="8"/>
  <c r="E24" i="8"/>
  <c r="D24" i="8"/>
  <c r="G23" i="6" s="1"/>
  <c r="C24" i="8"/>
  <c r="F24" i="6" s="1"/>
  <c r="B24" i="8"/>
  <c r="O23" i="8"/>
  <c r="N23" i="8"/>
  <c r="M23" i="8"/>
  <c r="L23" i="8"/>
  <c r="K23" i="8"/>
  <c r="J23" i="8"/>
  <c r="N24" i="6" s="1"/>
  <c r="I23" i="8"/>
  <c r="H23" i="8"/>
  <c r="G23" i="8"/>
  <c r="F23" i="8"/>
  <c r="I25" i="6" s="1"/>
  <c r="E23" i="8"/>
  <c r="D23" i="8"/>
  <c r="C23" i="8"/>
  <c r="B23" i="8"/>
  <c r="E25" i="6" s="1"/>
  <c r="O22" i="8"/>
  <c r="N22" i="8"/>
  <c r="M22" i="8"/>
  <c r="L22" i="8"/>
  <c r="K22" i="8"/>
  <c r="J22" i="8"/>
  <c r="I22" i="8"/>
  <c r="H22" i="8"/>
  <c r="G22" i="8"/>
  <c r="F22" i="8"/>
  <c r="E22" i="8"/>
  <c r="D22" i="8"/>
  <c r="C22" i="8"/>
  <c r="B22" i="8"/>
  <c r="O21" i="8"/>
  <c r="N21" i="8"/>
  <c r="M21" i="8"/>
  <c r="L21" i="8"/>
  <c r="K21" i="8"/>
  <c r="J21" i="8"/>
  <c r="I21" i="8"/>
  <c r="H21" i="8"/>
  <c r="G21" i="8"/>
  <c r="F21" i="8"/>
  <c r="E21" i="8"/>
  <c r="D21" i="8"/>
  <c r="C21" i="8"/>
  <c r="B21" i="8"/>
  <c r="O20" i="8"/>
  <c r="N20" i="8"/>
  <c r="M20" i="8"/>
  <c r="L20" i="8"/>
  <c r="K20" i="8"/>
  <c r="J20" i="8"/>
  <c r="I20" i="8"/>
  <c r="H20" i="8"/>
  <c r="G20" i="8"/>
  <c r="F20" i="8"/>
  <c r="E20" i="8"/>
  <c r="D20" i="8"/>
  <c r="C20" i="8"/>
  <c r="B20" i="8"/>
  <c r="O19" i="8"/>
  <c r="N19" i="8"/>
  <c r="M19" i="8"/>
  <c r="L19" i="8"/>
  <c r="K19" i="8"/>
  <c r="J19" i="8"/>
  <c r="I19" i="8"/>
  <c r="H19" i="8"/>
  <c r="G19" i="8"/>
  <c r="F19" i="8"/>
  <c r="E19" i="8"/>
  <c r="D19" i="8"/>
  <c r="C19" i="8"/>
  <c r="B19" i="8"/>
  <c r="O18" i="8"/>
  <c r="N18" i="8"/>
  <c r="M18" i="8"/>
  <c r="L18" i="8"/>
  <c r="K18" i="8"/>
  <c r="J18" i="8"/>
  <c r="I18" i="8"/>
  <c r="H18" i="8"/>
  <c r="G18" i="8"/>
  <c r="F18" i="8"/>
  <c r="E18" i="8"/>
  <c r="D18" i="8"/>
  <c r="C18" i="8"/>
  <c r="B18" i="8"/>
  <c r="O17" i="8"/>
  <c r="N17" i="8"/>
  <c r="M17" i="8"/>
  <c r="L17" i="8"/>
  <c r="K17" i="8"/>
  <c r="J17" i="8"/>
  <c r="I17" i="8"/>
  <c r="H17" i="8"/>
  <c r="G17" i="8"/>
  <c r="F17" i="8"/>
  <c r="E17" i="8"/>
  <c r="D17" i="8"/>
  <c r="C17" i="8"/>
  <c r="B17" i="8"/>
  <c r="O16" i="8"/>
  <c r="N16" i="8"/>
  <c r="M16" i="8"/>
  <c r="L16" i="8"/>
  <c r="K16" i="8"/>
  <c r="J16" i="8"/>
  <c r="I16" i="8"/>
  <c r="N17" i="6" s="1"/>
  <c r="H16" i="8"/>
  <c r="G16" i="8"/>
  <c r="F16" i="8"/>
  <c r="E16" i="8"/>
  <c r="D16" i="8"/>
  <c r="C16" i="8"/>
  <c r="B16" i="8"/>
  <c r="O15" i="8"/>
  <c r="N15" i="8"/>
  <c r="M15" i="8"/>
  <c r="L15" i="8"/>
  <c r="K15" i="8"/>
  <c r="J15" i="8"/>
  <c r="I15" i="8"/>
  <c r="H15" i="8"/>
  <c r="M16" i="6" s="1"/>
  <c r="G15" i="8"/>
  <c r="F15" i="8"/>
  <c r="E15" i="8"/>
  <c r="D15" i="8"/>
  <c r="C15" i="8"/>
  <c r="B15" i="8"/>
  <c r="O14" i="8"/>
  <c r="N14" i="8"/>
  <c r="M14" i="8"/>
  <c r="L14" i="8"/>
  <c r="K14" i="8"/>
  <c r="J14" i="8"/>
  <c r="I14" i="8"/>
  <c r="H14" i="8"/>
  <c r="G14" i="8"/>
  <c r="F14" i="8"/>
  <c r="E14" i="8"/>
  <c r="D14" i="8"/>
  <c r="C14" i="8"/>
  <c r="B14" i="8"/>
  <c r="O13" i="8"/>
  <c r="N13" i="8"/>
  <c r="M13" i="8"/>
  <c r="L13" i="8"/>
  <c r="K13" i="8"/>
  <c r="J13" i="8"/>
  <c r="I13" i="8"/>
  <c r="H13" i="8"/>
  <c r="G13" i="8"/>
  <c r="F13" i="8"/>
  <c r="E13" i="8"/>
  <c r="D13" i="8"/>
  <c r="C13" i="8"/>
  <c r="B13" i="8"/>
  <c r="O12" i="8"/>
  <c r="N12" i="8"/>
  <c r="M12" i="8"/>
  <c r="L12" i="8"/>
  <c r="K12" i="8"/>
  <c r="J12" i="8"/>
  <c r="I12" i="8"/>
  <c r="H12" i="8"/>
  <c r="G12" i="8"/>
  <c r="F12" i="8"/>
  <c r="E12" i="8"/>
  <c r="D12" i="8"/>
  <c r="C12" i="8"/>
  <c r="B12" i="8"/>
  <c r="O11" i="8"/>
  <c r="N11" i="8"/>
  <c r="M11" i="8"/>
  <c r="L11" i="8"/>
  <c r="K11" i="8"/>
  <c r="J11" i="8"/>
  <c r="I11" i="8"/>
  <c r="H11" i="8"/>
  <c r="G11" i="8"/>
  <c r="F11" i="8"/>
  <c r="E11" i="8"/>
  <c r="D11" i="8"/>
  <c r="C11" i="8"/>
  <c r="B11" i="8"/>
  <c r="O10" i="8"/>
  <c r="N10" i="8"/>
  <c r="M10" i="8"/>
  <c r="L10" i="8"/>
  <c r="K10" i="8"/>
  <c r="J10" i="8"/>
  <c r="I10" i="8"/>
  <c r="H10" i="8"/>
  <c r="G10" i="8"/>
  <c r="F10" i="8"/>
  <c r="E10" i="8"/>
  <c r="D10" i="8"/>
  <c r="C10" i="8"/>
  <c r="B10" i="8"/>
  <c r="O9" i="8"/>
  <c r="N9" i="8"/>
  <c r="M9" i="8"/>
  <c r="L9" i="8"/>
  <c r="K9" i="8"/>
  <c r="J9" i="8"/>
  <c r="I9" i="8"/>
  <c r="H9" i="8"/>
  <c r="G9" i="8"/>
  <c r="F9" i="8"/>
  <c r="E9" i="8"/>
  <c r="D9" i="8"/>
  <c r="C9" i="8"/>
  <c r="B9" i="8"/>
  <c r="O8" i="8"/>
  <c r="N8" i="8"/>
  <c r="M8" i="8"/>
  <c r="L8" i="8"/>
  <c r="K8" i="8"/>
  <c r="J8" i="8"/>
  <c r="I8" i="8"/>
  <c r="H8" i="8"/>
  <c r="G8" i="8"/>
  <c r="F8" i="8"/>
  <c r="E8" i="8"/>
  <c r="D8" i="8"/>
  <c r="C8" i="8"/>
  <c r="B8" i="8"/>
  <c r="O7" i="8"/>
  <c r="N7" i="8"/>
  <c r="M7" i="8"/>
  <c r="L7" i="8"/>
  <c r="K7" i="8"/>
  <c r="J7" i="8"/>
  <c r="I7" i="8"/>
  <c r="H7" i="8"/>
  <c r="M8" i="6" s="1"/>
  <c r="G7" i="8"/>
  <c r="F7" i="8"/>
  <c r="E7" i="8"/>
  <c r="D7" i="8"/>
  <c r="C7" i="8"/>
  <c r="B7" i="8"/>
  <c r="O6" i="8"/>
  <c r="N6" i="8"/>
  <c r="M6" i="8"/>
  <c r="L6" i="8"/>
  <c r="K6" i="8"/>
  <c r="J6" i="8"/>
  <c r="I6" i="8"/>
  <c r="H6" i="8"/>
  <c r="G6" i="8"/>
  <c r="F6" i="8"/>
  <c r="I7" i="6" s="1"/>
  <c r="E6" i="8"/>
  <c r="D6" i="8"/>
  <c r="C6" i="8"/>
  <c r="B6" i="8"/>
  <c r="O5" i="8"/>
  <c r="N5" i="8"/>
  <c r="M5" i="8"/>
  <c r="L5" i="8"/>
  <c r="K5" i="8"/>
  <c r="J5" i="8"/>
  <c r="I5" i="8"/>
  <c r="H5" i="8"/>
  <c r="G5" i="8"/>
  <c r="F5" i="8"/>
  <c r="E5" i="8"/>
  <c r="D5" i="8"/>
  <c r="C5" i="8"/>
  <c r="B5" i="8"/>
  <c r="O4" i="8"/>
  <c r="N4" i="8"/>
  <c r="M4" i="8"/>
  <c r="L4" i="8"/>
  <c r="K4" i="8"/>
  <c r="J4" i="8"/>
  <c r="I4" i="8"/>
  <c r="H4" i="8"/>
  <c r="N5" i="6" s="1"/>
  <c r="G4" i="8"/>
  <c r="F4" i="8"/>
  <c r="E4" i="8"/>
  <c r="D4" i="8"/>
  <c r="C4" i="8"/>
  <c r="B4" i="8"/>
  <c r="O3" i="8"/>
  <c r="N3" i="8"/>
  <c r="M3" i="8"/>
  <c r="L3" i="8"/>
  <c r="K3" i="8"/>
  <c r="J3" i="8"/>
  <c r="M4" i="6" s="1"/>
  <c r="I3" i="8"/>
  <c r="H3" i="8"/>
  <c r="G3" i="8"/>
  <c r="F3" i="8"/>
  <c r="E3" i="8"/>
  <c r="D3" i="8"/>
  <c r="C3" i="8"/>
  <c r="B3" i="8"/>
  <c r="O2" i="8"/>
  <c r="N2" i="8"/>
  <c r="M2" i="8"/>
  <c r="L2" i="8"/>
  <c r="K2" i="8"/>
  <c r="J2" i="8"/>
  <c r="I2" i="8"/>
  <c r="H2" i="8"/>
  <c r="G2" i="8"/>
  <c r="F2" i="8"/>
  <c r="E2" i="8"/>
  <c r="D2" i="8"/>
  <c r="C2" i="8"/>
  <c r="B2" i="8"/>
  <c r="O1" i="8"/>
  <c r="N1" i="8"/>
  <c r="M1" i="8"/>
  <c r="L1" i="8"/>
  <c r="K1" i="8"/>
  <c r="J1" i="8"/>
  <c r="I1" i="8"/>
  <c r="H1" i="8"/>
  <c r="G1" i="8"/>
  <c r="F1" i="8"/>
  <c r="I2" i="6" s="1"/>
  <c r="E1" i="8"/>
  <c r="D1" i="8"/>
  <c r="C1" i="8"/>
  <c r="B1" i="8"/>
  <c r="F67" i="7"/>
  <c r="E67" i="7"/>
  <c r="D67" i="7"/>
  <c r="F66" i="7"/>
  <c r="E66" i="7"/>
  <c r="D66" i="7"/>
  <c r="B66" i="7"/>
  <c r="F65" i="7"/>
  <c r="E65" i="7"/>
  <c r="G64" i="7"/>
  <c r="F64" i="7"/>
  <c r="E64" i="7"/>
  <c r="D64" i="7"/>
  <c r="G63" i="7"/>
  <c r="F63" i="7"/>
  <c r="E63" i="7"/>
  <c r="D63" i="7"/>
  <c r="G62" i="7"/>
  <c r="F62" i="7"/>
  <c r="E62" i="7"/>
  <c r="D62" i="7"/>
  <c r="G61" i="7"/>
  <c r="F61" i="7"/>
  <c r="E61" i="7"/>
  <c r="D61" i="7"/>
  <c r="G60" i="7"/>
  <c r="F60" i="7"/>
  <c r="E60" i="7"/>
  <c r="F59" i="7"/>
  <c r="E59" i="7"/>
  <c r="D59" i="7"/>
  <c r="F58" i="7"/>
  <c r="E58" i="7"/>
  <c r="D58" i="7"/>
  <c r="F57" i="7"/>
  <c r="E57" i="7"/>
  <c r="D57" i="7"/>
  <c r="F56" i="7"/>
  <c r="E56" i="7"/>
  <c r="F55" i="7"/>
  <c r="E55" i="7"/>
  <c r="D55" i="7"/>
  <c r="F54" i="7"/>
  <c r="E54" i="7"/>
  <c r="D54" i="7"/>
  <c r="F53" i="7"/>
  <c r="E53" i="7"/>
  <c r="G52" i="7"/>
  <c r="F52" i="7"/>
  <c r="E52" i="7"/>
  <c r="D52" i="7"/>
  <c r="G51" i="7"/>
  <c r="F51" i="7"/>
  <c r="E51" i="7"/>
  <c r="D51" i="7"/>
  <c r="G50" i="7"/>
  <c r="F50" i="7"/>
  <c r="E50" i="7"/>
  <c r="D50" i="7"/>
  <c r="G49" i="7"/>
  <c r="F49" i="7"/>
  <c r="E49" i="7"/>
  <c r="F48" i="7"/>
  <c r="E48" i="7"/>
  <c r="D48" i="7"/>
  <c r="F47" i="7"/>
  <c r="E47" i="7"/>
  <c r="D47" i="7"/>
  <c r="F46" i="7"/>
  <c r="E46" i="7"/>
  <c r="D46" i="7"/>
  <c r="F45" i="7"/>
  <c r="E45" i="7"/>
  <c r="D45" i="7"/>
  <c r="F44" i="7"/>
  <c r="E44" i="7"/>
  <c r="D44" i="7"/>
  <c r="F43" i="7"/>
  <c r="E43" i="7"/>
  <c r="E42" i="7"/>
  <c r="D42" i="7"/>
  <c r="E41" i="7"/>
  <c r="D41" i="7"/>
  <c r="E40" i="7"/>
  <c r="I39" i="7"/>
  <c r="H39" i="7"/>
  <c r="G39" i="7"/>
  <c r="F39" i="7"/>
  <c r="E39" i="7"/>
  <c r="D39" i="7"/>
  <c r="I38" i="7"/>
  <c r="H38" i="7"/>
  <c r="G38" i="7"/>
  <c r="F38" i="7"/>
  <c r="E38" i="7"/>
  <c r="D38" i="7"/>
  <c r="I37" i="7"/>
  <c r="H37" i="7"/>
  <c r="G37" i="7"/>
  <c r="F37" i="7"/>
  <c r="E37" i="7"/>
  <c r="D37" i="7"/>
  <c r="I36" i="7"/>
  <c r="H36" i="7"/>
  <c r="G36" i="7"/>
  <c r="F36" i="7"/>
  <c r="E36" i="7"/>
  <c r="F35" i="7"/>
  <c r="E35" i="7"/>
  <c r="D35" i="7"/>
  <c r="F34" i="7"/>
  <c r="E34" i="7"/>
  <c r="D34" i="7"/>
  <c r="F33" i="7"/>
  <c r="E33" i="7"/>
  <c r="D33" i="7"/>
  <c r="F32" i="7"/>
  <c r="E32" i="7"/>
  <c r="D32" i="7"/>
  <c r="F31" i="7"/>
  <c r="E31" i="7"/>
  <c r="G30" i="7"/>
  <c r="F30" i="7"/>
  <c r="E30" i="7"/>
  <c r="D30" i="7"/>
  <c r="G29" i="7"/>
  <c r="F29" i="7"/>
  <c r="E29" i="7"/>
  <c r="D29" i="7"/>
  <c r="G28" i="7"/>
  <c r="F28" i="7"/>
  <c r="E28" i="7"/>
  <c r="D28" i="7"/>
  <c r="G27" i="7"/>
  <c r="F27" i="7"/>
  <c r="E27" i="7"/>
  <c r="D26" i="7"/>
  <c r="F25" i="7"/>
  <c r="E25" i="7"/>
  <c r="F24" i="7"/>
  <c r="E24" i="7"/>
  <c r="D24" i="7"/>
  <c r="F23" i="7"/>
  <c r="E23" i="7"/>
  <c r="D23" i="7"/>
  <c r="F22" i="7"/>
  <c r="E22" i="7"/>
  <c r="G21" i="7"/>
  <c r="F21" i="7"/>
  <c r="E21" i="7"/>
  <c r="D21" i="7"/>
  <c r="G20" i="7"/>
  <c r="F20" i="7"/>
  <c r="E20" i="7"/>
  <c r="D20" i="7"/>
  <c r="G19" i="7"/>
  <c r="F19" i="7"/>
  <c r="E19" i="7"/>
  <c r="D19" i="7"/>
  <c r="G18" i="7"/>
  <c r="F18" i="7"/>
  <c r="E18" i="7"/>
  <c r="D18" i="7"/>
  <c r="G17" i="7"/>
  <c r="F17" i="7"/>
  <c r="E17" i="7"/>
  <c r="H16" i="7"/>
  <c r="G16" i="7"/>
  <c r="F16" i="7"/>
  <c r="E16" i="7"/>
  <c r="D16" i="7"/>
  <c r="H15" i="7"/>
  <c r="G15" i="7"/>
  <c r="F15" i="7"/>
  <c r="E15" i="7"/>
  <c r="D15" i="7"/>
  <c r="H14" i="7"/>
  <c r="G14" i="7"/>
  <c r="F14" i="7"/>
  <c r="E14" i="7"/>
  <c r="D14" i="7"/>
  <c r="H13" i="7"/>
  <c r="G13" i="7"/>
  <c r="F13" i="7"/>
  <c r="E13" i="7"/>
  <c r="D13" i="7"/>
  <c r="H12" i="7"/>
  <c r="G12" i="7"/>
  <c r="F12" i="7"/>
  <c r="E12" i="7"/>
  <c r="D12" i="7"/>
  <c r="H11" i="7"/>
  <c r="G11" i="7"/>
  <c r="F11" i="7"/>
  <c r="E11" i="7"/>
  <c r="D11" i="7"/>
  <c r="H10" i="7"/>
  <c r="G10" i="7"/>
  <c r="F10" i="7"/>
  <c r="E10" i="7"/>
  <c r="F9" i="7"/>
  <c r="E9" i="7"/>
  <c r="D9" i="7"/>
  <c r="F8" i="7"/>
  <c r="E8" i="7"/>
  <c r="D8" i="7"/>
  <c r="F7" i="7"/>
  <c r="E7" i="7"/>
  <c r="D7" i="7"/>
  <c r="F6" i="7"/>
  <c r="E6" i="7"/>
  <c r="D6" i="7"/>
  <c r="F5" i="7"/>
  <c r="E5" i="7"/>
  <c r="D5" i="7"/>
  <c r="F4" i="7"/>
  <c r="E4" i="7"/>
  <c r="D4" i="7"/>
  <c r="F3" i="7"/>
  <c r="E3" i="7"/>
  <c r="D3" i="7"/>
  <c r="F2" i="7"/>
  <c r="E2" i="7"/>
  <c r="M53" i="6"/>
  <c r="I53" i="6"/>
  <c r="H53" i="6"/>
  <c r="G53" i="6"/>
  <c r="E53" i="6"/>
  <c r="N52" i="6"/>
  <c r="M52" i="6"/>
  <c r="J52" i="6"/>
  <c r="I52" i="6"/>
  <c r="H52" i="6"/>
  <c r="F52" i="6"/>
  <c r="E52" i="6"/>
  <c r="D52" i="6"/>
  <c r="N51" i="6"/>
  <c r="M51" i="6"/>
  <c r="J51" i="6"/>
  <c r="I51" i="6"/>
  <c r="H51" i="6"/>
  <c r="G51" i="6"/>
  <c r="F51" i="6"/>
  <c r="E51" i="6"/>
  <c r="N50" i="6"/>
  <c r="J50" i="6"/>
  <c r="H50" i="6"/>
  <c r="G50" i="6"/>
  <c r="F50" i="6"/>
  <c r="M49" i="6"/>
  <c r="J49" i="6"/>
  <c r="I49" i="6"/>
  <c r="H49" i="6"/>
  <c r="G49" i="6"/>
  <c r="F49" i="6"/>
  <c r="E49" i="6"/>
  <c r="N48" i="6"/>
  <c r="M48" i="6"/>
  <c r="J48" i="6"/>
  <c r="I48" i="6"/>
  <c r="H48" i="6"/>
  <c r="G48" i="6"/>
  <c r="F48" i="6"/>
  <c r="E48" i="6"/>
  <c r="J47" i="6"/>
  <c r="E47" i="6"/>
  <c r="I45" i="6"/>
  <c r="E45" i="6"/>
  <c r="D45" i="6"/>
  <c r="H44" i="6"/>
  <c r="G44" i="6"/>
  <c r="M43" i="6"/>
  <c r="L43" i="6"/>
  <c r="I43" i="6"/>
  <c r="H43" i="6"/>
  <c r="E43" i="6"/>
  <c r="N42" i="6"/>
  <c r="M42" i="6"/>
  <c r="J42" i="6"/>
  <c r="I42" i="6"/>
  <c r="H42" i="6"/>
  <c r="G42" i="6"/>
  <c r="F42" i="6"/>
  <c r="E42" i="6"/>
  <c r="N41" i="6"/>
  <c r="M41" i="6"/>
  <c r="K41" i="6"/>
  <c r="J41" i="6"/>
  <c r="I41" i="6"/>
  <c r="H41" i="6"/>
  <c r="G41" i="6"/>
  <c r="F41" i="6"/>
  <c r="E41" i="6"/>
  <c r="N40" i="6"/>
  <c r="M40" i="6"/>
  <c r="K40" i="6"/>
  <c r="J40" i="6"/>
  <c r="I40" i="6"/>
  <c r="H40" i="6"/>
  <c r="G40" i="6"/>
  <c r="F40" i="6"/>
  <c r="E40" i="6"/>
  <c r="B40" i="6"/>
  <c r="N39" i="6"/>
  <c r="M39" i="6"/>
  <c r="J39" i="6"/>
  <c r="I39" i="6"/>
  <c r="H39" i="6"/>
  <c r="G39" i="6"/>
  <c r="F39" i="6"/>
  <c r="E39" i="6"/>
  <c r="N38" i="6"/>
  <c r="M38" i="6"/>
  <c r="J38" i="6"/>
  <c r="I38" i="6"/>
  <c r="H38" i="6"/>
  <c r="G38" i="6"/>
  <c r="F38" i="6"/>
  <c r="E38" i="6"/>
  <c r="N37" i="6"/>
  <c r="M37" i="6"/>
  <c r="J37" i="6"/>
  <c r="I37" i="6"/>
  <c r="H37" i="6"/>
  <c r="G37" i="6"/>
  <c r="F37" i="6"/>
  <c r="E37" i="6"/>
  <c r="N36" i="6"/>
  <c r="M36" i="6"/>
  <c r="J36" i="6"/>
  <c r="I36" i="6"/>
  <c r="H36" i="6"/>
  <c r="G36" i="6"/>
  <c r="F36" i="6"/>
  <c r="E36" i="6"/>
  <c r="N35" i="6"/>
  <c r="M35" i="6"/>
  <c r="J35" i="6"/>
  <c r="I35" i="6"/>
  <c r="H35" i="6"/>
  <c r="G35" i="6"/>
  <c r="F35" i="6"/>
  <c r="E35" i="6"/>
  <c r="N34" i="6"/>
  <c r="M34" i="6"/>
  <c r="J34" i="6"/>
  <c r="I34" i="6"/>
  <c r="H34" i="6"/>
  <c r="G34" i="6"/>
  <c r="F34" i="6"/>
  <c r="E34" i="6"/>
  <c r="N33" i="6"/>
  <c r="M33" i="6"/>
  <c r="K33" i="6"/>
  <c r="J33" i="6"/>
  <c r="I33" i="6"/>
  <c r="H33" i="6"/>
  <c r="G33" i="6"/>
  <c r="F33" i="6"/>
  <c r="E33" i="6"/>
  <c r="N32" i="6"/>
  <c r="M32" i="6"/>
  <c r="K32" i="6"/>
  <c r="H32" i="6"/>
  <c r="G32" i="6"/>
  <c r="B32" i="6"/>
  <c r="M31" i="6"/>
  <c r="I31" i="6"/>
  <c r="H31" i="6"/>
  <c r="G31" i="6"/>
  <c r="E31" i="6"/>
  <c r="N30" i="6"/>
  <c r="M30" i="6"/>
  <c r="J30" i="6"/>
  <c r="I30" i="6"/>
  <c r="G30" i="6"/>
  <c r="F30" i="6"/>
  <c r="E30" i="6"/>
  <c r="N29" i="6"/>
  <c r="J29" i="6"/>
  <c r="G29" i="6"/>
  <c r="F29" i="6"/>
  <c r="M28" i="6"/>
  <c r="I28" i="6"/>
  <c r="H28" i="6"/>
  <c r="G28" i="6"/>
  <c r="E28" i="6"/>
  <c r="B28" i="6"/>
  <c r="N27" i="6"/>
  <c r="M27" i="6"/>
  <c r="J27" i="6"/>
  <c r="I27" i="6"/>
  <c r="H27" i="6"/>
  <c r="F27" i="6"/>
  <c r="E27" i="6"/>
  <c r="N26" i="6"/>
  <c r="M26" i="6"/>
  <c r="J26" i="6"/>
  <c r="I26" i="6"/>
  <c r="G26" i="6"/>
  <c r="F26" i="6"/>
  <c r="E26" i="6"/>
  <c r="N25" i="6"/>
  <c r="J25" i="6"/>
  <c r="H25" i="6"/>
  <c r="G25" i="6"/>
  <c r="F25" i="6"/>
  <c r="D25" i="6"/>
  <c r="M24" i="6"/>
  <c r="L24" i="6"/>
  <c r="I24" i="6"/>
  <c r="H24" i="6"/>
  <c r="G24" i="6"/>
  <c r="E24" i="6"/>
  <c r="N23" i="6"/>
  <c r="M23" i="6"/>
  <c r="J23" i="6"/>
  <c r="I23" i="6"/>
  <c r="H23" i="6"/>
  <c r="F23" i="6"/>
  <c r="E23" i="6"/>
  <c r="D23" i="6"/>
  <c r="N22" i="6"/>
  <c r="M22" i="6"/>
  <c r="L22" i="6"/>
  <c r="J22" i="6"/>
  <c r="I22" i="6"/>
  <c r="H22" i="6"/>
  <c r="G22" i="6"/>
  <c r="F22" i="6"/>
  <c r="E22" i="6"/>
  <c r="N21" i="6"/>
  <c r="M21" i="6"/>
  <c r="J21" i="6"/>
  <c r="I21" i="6"/>
  <c r="H21" i="6"/>
  <c r="G21" i="6"/>
  <c r="F21" i="6"/>
  <c r="E21" i="6"/>
  <c r="N20" i="6"/>
  <c r="M20" i="6"/>
  <c r="J20" i="6"/>
  <c r="I20" i="6"/>
  <c r="H20" i="6"/>
  <c r="G20" i="6"/>
  <c r="F20" i="6"/>
  <c r="E20" i="6"/>
  <c r="N19" i="6"/>
  <c r="M19" i="6"/>
  <c r="L19" i="6"/>
  <c r="K19" i="6"/>
  <c r="J19" i="6"/>
  <c r="I19" i="6"/>
  <c r="G19" i="6"/>
  <c r="F19" i="6"/>
  <c r="E19" i="6"/>
  <c r="M18" i="6"/>
  <c r="L18" i="6"/>
  <c r="J18" i="6"/>
  <c r="I18" i="6"/>
  <c r="H18" i="6"/>
  <c r="F18" i="6"/>
  <c r="E18" i="6"/>
  <c r="M17" i="6"/>
  <c r="J17" i="6"/>
  <c r="I17" i="6"/>
  <c r="F17" i="6"/>
  <c r="E17" i="6"/>
  <c r="N16" i="6"/>
  <c r="J16" i="6"/>
  <c r="I16" i="6"/>
  <c r="F16" i="6"/>
  <c r="E16" i="6"/>
  <c r="K15" i="6"/>
  <c r="J15" i="6"/>
  <c r="H15" i="6"/>
  <c r="G15" i="6"/>
  <c r="F15" i="6"/>
  <c r="N14" i="6"/>
  <c r="M14" i="6"/>
  <c r="L14" i="6"/>
  <c r="K14" i="6"/>
  <c r="J14" i="6"/>
  <c r="H14" i="6"/>
  <c r="G14" i="6"/>
  <c r="F14" i="6"/>
  <c r="N13" i="6"/>
  <c r="M13" i="6"/>
  <c r="L13" i="6"/>
  <c r="K13" i="6"/>
  <c r="J13" i="6"/>
  <c r="I13" i="6"/>
  <c r="H13" i="6"/>
  <c r="G13" i="6"/>
  <c r="F13" i="6"/>
  <c r="E13" i="6"/>
  <c r="N12" i="6"/>
  <c r="L12" i="6"/>
  <c r="K12" i="6"/>
  <c r="J12" i="6"/>
  <c r="H12" i="6"/>
  <c r="G12" i="6"/>
  <c r="F12" i="6"/>
  <c r="L11" i="6"/>
  <c r="K11" i="6"/>
  <c r="J11" i="6"/>
  <c r="H11" i="6"/>
  <c r="G11" i="6"/>
  <c r="F11" i="6"/>
  <c r="N10" i="6"/>
  <c r="M10" i="6"/>
  <c r="L10" i="6"/>
  <c r="J10" i="6"/>
  <c r="H10" i="6"/>
  <c r="G10" i="6"/>
  <c r="F10" i="6"/>
  <c r="D10" i="6"/>
  <c r="N9" i="6"/>
  <c r="M9" i="6"/>
  <c r="L9" i="6"/>
  <c r="J9" i="6"/>
  <c r="I9" i="6"/>
  <c r="F9" i="6"/>
  <c r="E9" i="6"/>
  <c r="N8" i="6"/>
  <c r="J8" i="6"/>
  <c r="F8" i="6"/>
  <c r="K7" i="6"/>
  <c r="J7" i="6"/>
  <c r="G7" i="6"/>
  <c r="F7" i="6"/>
  <c r="L6" i="6"/>
  <c r="J6" i="6"/>
  <c r="H6" i="6"/>
  <c r="F6" i="6"/>
  <c r="M5" i="6"/>
  <c r="J5" i="6"/>
  <c r="I5" i="6"/>
  <c r="F5" i="6"/>
  <c r="E5" i="6"/>
  <c r="N4" i="6"/>
  <c r="J4" i="6"/>
  <c r="F4" i="6"/>
  <c r="N3" i="6"/>
  <c r="L3" i="6"/>
  <c r="K3" i="6"/>
  <c r="J3" i="6"/>
  <c r="G3" i="6"/>
  <c r="F3" i="6"/>
  <c r="J2" i="6"/>
  <c r="H2" i="6"/>
  <c r="G2" i="6"/>
  <c r="F2" i="6"/>
  <c r="J52" i="4"/>
  <c r="I52" i="4"/>
  <c r="H52" i="4"/>
  <c r="G52" i="4"/>
  <c r="F52" i="4"/>
  <c r="D53" i="6" s="1"/>
  <c r="J51" i="4"/>
  <c r="I51" i="4"/>
  <c r="H51" i="4"/>
  <c r="G51" i="4"/>
  <c r="F51" i="4"/>
  <c r="B51" i="4"/>
  <c r="A51" i="4"/>
  <c r="J50" i="4"/>
  <c r="I50" i="4"/>
  <c r="H50" i="4"/>
  <c r="G50" i="4"/>
  <c r="F50" i="4"/>
  <c r="D51" i="6" s="1"/>
  <c r="J49" i="4"/>
  <c r="I49" i="4"/>
  <c r="H49" i="4"/>
  <c r="G49" i="4"/>
  <c r="F49" i="4"/>
  <c r="D50" i="6" s="1"/>
  <c r="B49" i="4"/>
  <c r="A49" i="4"/>
  <c r="J48" i="4"/>
  <c r="I48" i="4"/>
  <c r="H48" i="4"/>
  <c r="G48" i="4"/>
  <c r="F48" i="4"/>
  <c r="D49" i="6" s="1"/>
  <c r="J47" i="4"/>
  <c r="I47" i="4"/>
  <c r="H47" i="4"/>
  <c r="G47" i="4"/>
  <c r="F47" i="4"/>
  <c r="D48" i="6" s="1"/>
  <c r="B47" i="4"/>
  <c r="A47" i="4"/>
  <c r="J46" i="4"/>
  <c r="I46" i="4"/>
  <c r="H46" i="4"/>
  <c r="G46" i="4"/>
  <c r="F46" i="4"/>
  <c r="D47" i="6" s="1"/>
  <c r="J45" i="4"/>
  <c r="I45" i="4"/>
  <c r="H45" i="4"/>
  <c r="G45" i="4"/>
  <c r="F45" i="4"/>
  <c r="D46" i="6" s="1"/>
  <c r="B45" i="4"/>
  <c r="A45" i="4"/>
  <c r="J44" i="4"/>
  <c r="I44" i="4"/>
  <c r="H44" i="4"/>
  <c r="G44" i="4"/>
  <c r="F44" i="4"/>
  <c r="J43" i="4"/>
  <c r="I43" i="4"/>
  <c r="H43" i="4"/>
  <c r="G43" i="4"/>
  <c r="F43" i="4"/>
  <c r="D44" i="6" s="1"/>
  <c r="B43" i="4"/>
  <c r="A43" i="4"/>
  <c r="J42" i="4"/>
  <c r="I42" i="4"/>
  <c r="H42" i="4"/>
  <c r="G42" i="4"/>
  <c r="F42" i="4"/>
  <c r="D43" i="6" s="1"/>
  <c r="J41" i="4"/>
  <c r="I41" i="4"/>
  <c r="H41" i="4"/>
  <c r="G41" i="4"/>
  <c r="F41" i="4"/>
  <c r="D42" i="6" s="1"/>
  <c r="B41" i="4"/>
  <c r="A41" i="4"/>
  <c r="J40" i="4"/>
  <c r="I40" i="4"/>
  <c r="H40" i="4"/>
  <c r="G40" i="4"/>
  <c r="F40" i="4"/>
  <c r="D41" i="6" s="1"/>
  <c r="J39" i="4"/>
  <c r="I39" i="4"/>
  <c r="H39" i="4"/>
  <c r="G39" i="4"/>
  <c r="F39" i="4"/>
  <c r="D40" i="6" s="1"/>
  <c r="B39" i="4"/>
  <c r="A39" i="8" s="1"/>
  <c r="A39" i="4"/>
  <c r="J38" i="4"/>
  <c r="I38" i="4"/>
  <c r="H38" i="4"/>
  <c r="G38" i="4"/>
  <c r="F38" i="4"/>
  <c r="D39" i="6" s="1"/>
  <c r="J37" i="4"/>
  <c r="I37" i="4"/>
  <c r="H37" i="4"/>
  <c r="G37" i="4"/>
  <c r="F37" i="4"/>
  <c r="D38" i="6" s="1"/>
  <c r="B37" i="4"/>
  <c r="A37" i="4"/>
  <c r="J36" i="4"/>
  <c r="I36" i="4"/>
  <c r="H36" i="4"/>
  <c r="G36" i="4"/>
  <c r="F36" i="4"/>
  <c r="D37" i="6" s="1"/>
  <c r="J35" i="4"/>
  <c r="I35" i="4"/>
  <c r="H35" i="4"/>
  <c r="G35" i="4"/>
  <c r="F35" i="4"/>
  <c r="D36" i="6" s="1"/>
  <c r="B35" i="4"/>
  <c r="A35" i="4"/>
  <c r="J34" i="4"/>
  <c r="I34" i="4"/>
  <c r="H34" i="4"/>
  <c r="G34" i="4"/>
  <c r="F34" i="4"/>
  <c r="D35" i="6" s="1"/>
  <c r="J33" i="4"/>
  <c r="I33" i="4"/>
  <c r="H33" i="4"/>
  <c r="G33" i="4"/>
  <c r="F33" i="4"/>
  <c r="D34" i="6" s="1"/>
  <c r="B33" i="4"/>
  <c r="A33" i="4"/>
  <c r="J32" i="4"/>
  <c r="I32" i="4"/>
  <c r="H32" i="4"/>
  <c r="G32" i="4"/>
  <c r="F32" i="4"/>
  <c r="D33" i="6" s="1"/>
  <c r="J31" i="4"/>
  <c r="I31" i="4"/>
  <c r="H31" i="4"/>
  <c r="G31" i="4"/>
  <c r="F31" i="4"/>
  <c r="D32" i="6" s="1"/>
  <c r="B31" i="4"/>
  <c r="A31" i="4"/>
  <c r="J30" i="4"/>
  <c r="I30" i="4"/>
  <c r="H30" i="4"/>
  <c r="G30" i="4"/>
  <c r="F30" i="4"/>
  <c r="D31" i="6" s="1"/>
  <c r="J29" i="4"/>
  <c r="I29" i="4"/>
  <c r="H29" i="4"/>
  <c r="G29" i="4"/>
  <c r="F29" i="4"/>
  <c r="D30" i="6" s="1"/>
  <c r="B29" i="4"/>
  <c r="A29" i="4"/>
  <c r="J28" i="4"/>
  <c r="I28" i="4"/>
  <c r="H28" i="4"/>
  <c r="G28" i="4"/>
  <c r="F28" i="4"/>
  <c r="D29" i="6" s="1"/>
  <c r="J27" i="4"/>
  <c r="I27" i="4"/>
  <c r="H27" i="4"/>
  <c r="G27" i="4"/>
  <c r="F27" i="4"/>
  <c r="D28" i="6" s="1"/>
  <c r="B27" i="4"/>
  <c r="A27" i="4"/>
  <c r="J26" i="4"/>
  <c r="I26" i="4"/>
  <c r="H26" i="4"/>
  <c r="G26" i="4"/>
  <c r="F26" i="4"/>
  <c r="D27" i="6" s="1"/>
  <c r="J25" i="4"/>
  <c r="I25" i="4"/>
  <c r="H25" i="4"/>
  <c r="G25" i="4"/>
  <c r="F25" i="4"/>
  <c r="D26" i="6" s="1"/>
  <c r="B25" i="4"/>
  <c r="A25" i="4"/>
  <c r="J24" i="4"/>
  <c r="I24" i="4"/>
  <c r="H24" i="4"/>
  <c r="G24" i="4"/>
  <c r="F24" i="4"/>
  <c r="J23" i="4"/>
  <c r="I23" i="4"/>
  <c r="H23" i="4"/>
  <c r="G23" i="4"/>
  <c r="F23" i="4"/>
  <c r="D24" i="6" s="1"/>
  <c r="B23" i="4"/>
  <c r="A23" i="4"/>
  <c r="J22" i="4"/>
  <c r="I22" i="4"/>
  <c r="H22" i="4"/>
  <c r="G22" i="4"/>
  <c r="F22" i="4"/>
  <c r="J21" i="4"/>
  <c r="I21" i="4"/>
  <c r="H21" i="4"/>
  <c r="G21" i="4"/>
  <c r="F21" i="4"/>
  <c r="D22" i="6" s="1"/>
  <c r="B21" i="4"/>
  <c r="A21" i="4"/>
  <c r="J20" i="4"/>
  <c r="I20" i="4"/>
  <c r="H20" i="4"/>
  <c r="G20" i="4"/>
  <c r="F20" i="4"/>
  <c r="D21" i="6" s="1"/>
  <c r="J19" i="4"/>
  <c r="I19" i="4"/>
  <c r="H19" i="4"/>
  <c r="G19" i="4"/>
  <c r="F19" i="4"/>
  <c r="D20" i="6" s="1"/>
  <c r="B19" i="4"/>
  <c r="A19" i="4"/>
  <c r="J18" i="4"/>
  <c r="I18" i="4"/>
  <c r="H18" i="4"/>
  <c r="G18" i="4"/>
  <c r="F18" i="4"/>
  <c r="D19" i="6" s="1"/>
  <c r="J17" i="4"/>
  <c r="I17" i="4"/>
  <c r="H17" i="4"/>
  <c r="G17" i="4"/>
  <c r="F17" i="4"/>
  <c r="D18" i="6" s="1"/>
  <c r="B17" i="4"/>
  <c r="A17" i="4"/>
  <c r="J16" i="4"/>
  <c r="I16" i="4"/>
  <c r="H16" i="4"/>
  <c r="G16" i="4"/>
  <c r="F16" i="4"/>
  <c r="D17" i="6" s="1"/>
  <c r="B16" i="4"/>
  <c r="A16" i="8" s="1"/>
  <c r="A16" i="4"/>
  <c r="J15" i="4"/>
  <c r="I15" i="4"/>
  <c r="H15" i="4"/>
  <c r="G15" i="4"/>
  <c r="F15" i="4"/>
  <c r="D16" i="6" s="1"/>
  <c r="J14" i="4"/>
  <c r="I14" i="4"/>
  <c r="H14" i="4"/>
  <c r="G14" i="4"/>
  <c r="F14" i="4"/>
  <c r="D15" i="6" s="1"/>
  <c r="J13" i="4"/>
  <c r="I13" i="4"/>
  <c r="H13" i="4"/>
  <c r="G13" i="4"/>
  <c r="F13" i="4"/>
  <c r="D14" i="6" s="1"/>
  <c r="A13" i="4"/>
  <c r="J12" i="4"/>
  <c r="I12" i="4"/>
  <c r="H12" i="4"/>
  <c r="G12" i="4"/>
  <c r="F12" i="4"/>
  <c r="D13" i="6" s="1"/>
  <c r="B12" i="4"/>
  <c r="A12" i="4"/>
  <c r="J11" i="4"/>
  <c r="I11" i="4"/>
  <c r="H11" i="4"/>
  <c r="G11" i="4"/>
  <c r="F11" i="4"/>
  <c r="D12" i="6" s="1"/>
  <c r="J10" i="4"/>
  <c r="I10" i="4"/>
  <c r="H10" i="4"/>
  <c r="G10" i="4"/>
  <c r="F10" i="4"/>
  <c r="D11" i="6" s="1"/>
  <c r="A10" i="4"/>
  <c r="J9" i="4"/>
  <c r="I9" i="4"/>
  <c r="H9" i="4"/>
  <c r="G9" i="4"/>
  <c r="F9" i="4"/>
  <c r="A9" i="4"/>
  <c r="J8" i="4"/>
  <c r="I8" i="4"/>
  <c r="H8" i="4"/>
  <c r="G8" i="4"/>
  <c r="F8" i="4"/>
  <c r="D9" i="6" s="1"/>
  <c r="B8" i="4"/>
  <c r="A8" i="4"/>
  <c r="J7" i="4"/>
  <c r="I7" i="4"/>
  <c r="H7" i="4"/>
  <c r="G7" i="4"/>
  <c r="F7" i="4"/>
  <c r="D8" i="6" s="1"/>
  <c r="J6" i="4"/>
  <c r="I6" i="4"/>
  <c r="H6" i="4"/>
  <c r="G6" i="4"/>
  <c r="F6" i="4"/>
  <c r="D7" i="6" s="1"/>
  <c r="A6" i="4"/>
  <c r="J5" i="4"/>
  <c r="I5" i="4"/>
  <c r="H5" i="4"/>
  <c r="G5" i="4"/>
  <c r="F5" i="4"/>
  <c r="D6" i="6" s="1"/>
  <c r="B5" i="4"/>
  <c r="A5" i="4"/>
  <c r="J4" i="4"/>
  <c r="I4" i="4"/>
  <c r="H4" i="4"/>
  <c r="G4" i="4"/>
  <c r="F4" i="4"/>
  <c r="D5" i="6" s="1"/>
  <c r="B4" i="4"/>
  <c r="A4" i="4"/>
  <c r="J3" i="4"/>
  <c r="I3" i="4"/>
  <c r="H3" i="4"/>
  <c r="G3" i="4"/>
  <c r="F3" i="4"/>
  <c r="D4" i="6" s="1"/>
  <c r="J2" i="4"/>
  <c r="I2" i="4"/>
  <c r="H2" i="4"/>
  <c r="G2" i="4"/>
  <c r="F2" i="4"/>
  <c r="D3" i="6" s="1"/>
  <c r="F85" i="3"/>
  <c r="C84" i="3"/>
  <c r="L84" i="3" s="1"/>
  <c r="F82" i="3"/>
  <c r="L80" i="3"/>
  <c r="F80" i="3"/>
  <c r="C80" i="3"/>
  <c r="C79" i="3"/>
  <c r="L79" i="3" s="1"/>
  <c r="C76" i="3"/>
  <c r="L76" i="3" s="1"/>
  <c r="F74" i="3"/>
  <c r="F72" i="3"/>
  <c r="F71" i="3"/>
  <c r="F69" i="3"/>
  <c r="F66" i="3"/>
  <c r="L63" i="3"/>
  <c r="F63" i="3"/>
  <c r="C63" i="3"/>
  <c r="C62" i="3"/>
  <c r="L62" i="3" s="1"/>
  <c r="F61" i="3"/>
  <c r="C59" i="3"/>
  <c r="F58" i="3"/>
  <c r="C56" i="3"/>
  <c r="F54" i="3"/>
  <c r="C53" i="3"/>
  <c r="L53" i="3" s="1"/>
  <c r="C52" i="3"/>
  <c r="L51" i="3"/>
  <c r="C51" i="3"/>
  <c r="C47" i="3"/>
  <c r="F87" i="3" s="1"/>
  <c r="C46" i="3"/>
  <c r="I85" i="3" s="1"/>
  <c r="C45" i="3"/>
  <c r="F84" i="3" s="1"/>
  <c r="C44" i="3"/>
  <c r="C42" i="3"/>
  <c r="F78" i="3" s="1"/>
  <c r="C40" i="3"/>
  <c r="C39" i="3"/>
  <c r="C37" i="3"/>
  <c r="C35" i="3"/>
  <c r="C34" i="3"/>
  <c r="F68" i="3" s="1"/>
  <c r="C32" i="3"/>
  <c r="C31" i="3"/>
  <c r="C29" i="3"/>
  <c r="C41" i="3" s="1"/>
  <c r="F77" i="3" s="1"/>
  <c r="C27" i="3"/>
  <c r="F65" i="3" s="1"/>
  <c r="C25" i="3"/>
  <c r="F56" i="3" s="1"/>
  <c r="C24" i="3"/>
  <c r="F55" i="3" s="1"/>
  <c r="C22" i="3"/>
  <c r="F52" i="3" s="1"/>
  <c r="L52" i="3" s="1"/>
  <c r="E18" i="3"/>
  <c r="C86" i="3" s="1"/>
  <c r="L86" i="3" s="1"/>
  <c r="E17" i="3"/>
  <c r="C85" i="3" s="1"/>
  <c r="L85" i="3" s="1"/>
  <c r="E16" i="3"/>
  <c r="C82" i="3" s="1"/>
  <c r="L82" i="3" s="1"/>
  <c r="E14" i="3"/>
  <c r="C77" i="3" s="1"/>
  <c r="L77" i="3" s="1"/>
  <c r="E13" i="3"/>
  <c r="C75" i="3" s="1"/>
  <c r="L75" i="3" s="1"/>
  <c r="E12" i="3"/>
  <c r="C74" i="3" s="1"/>
  <c r="L74" i="3" s="1"/>
  <c r="E11" i="3"/>
  <c r="C71" i="3" s="1"/>
  <c r="L71" i="3" s="1"/>
  <c r="E10" i="3"/>
  <c r="C68" i="3" s="1"/>
  <c r="L68" i="3" s="1"/>
  <c r="E9" i="3"/>
  <c r="C65" i="3" s="1"/>
  <c r="L65" i="3" s="1"/>
  <c r="E7" i="3"/>
  <c r="C60" i="3" s="1"/>
  <c r="L60" i="3" s="1"/>
  <c r="E6" i="3"/>
  <c r="C57" i="3" s="1"/>
  <c r="L57" i="3" s="1"/>
  <c r="E5" i="3"/>
  <c r="C54" i="3" s="1"/>
  <c r="L54" i="3" s="1"/>
  <c r="L56" i="3" l="1"/>
  <c r="A21" i="8"/>
  <c r="B26" i="7"/>
  <c r="B22" i="6"/>
  <c r="B58" i="7"/>
  <c r="B46" i="6"/>
  <c r="J45" i="6"/>
  <c r="J46" i="6"/>
  <c r="N47" i="6"/>
  <c r="M47" i="6"/>
  <c r="C55" i="3"/>
  <c r="L55" i="3" s="1"/>
  <c r="C58" i="3"/>
  <c r="L58" i="3" s="1"/>
  <c r="F59" i="3"/>
  <c r="L59" i="3" s="1"/>
  <c r="C61" i="3"/>
  <c r="L61" i="3" s="1"/>
  <c r="C64" i="3"/>
  <c r="L64" i="3" s="1"/>
  <c r="C67" i="3"/>
  <c r="L67" i="3" s="1"/>
  <c r="C70" i="3"/>
  <c r="L70" i="3" s="1"/>
  <c r="C73" i="3"/>
  <c r="L73" i="3" s="1"/>
  <c r="C78" i="3"/>
  <c r="L78" i="3" s="1"/>
  <c r="C81" i="3"/>
  <c r="L81" i="3" s="1"/>
  <c r="C87" i="3"/>
  <c r="L87" i="3" s="1"/>
  <c r="E7" i="6"/>
  <c r="L7" i="6"/>
  <c r="N7" i="6"/>
  <c r="M7" i="6"/>
  <c r="L8" i="6"/>
  <c r="K8" i="6"/>
  <c r="G8" i="6"/>
  <c r="E12" i="6"/>
  <c r="E15" i="6"/>
  <c r="E11" i="6"/>
  <c r="L15" i="6"/>
  <c r="E14" i="6"/>
  <c r="E10" i="6"/>
  <c r="I12" i="6"/>
  <c r="I15" i="6"/>
  <c r="I11" i="6"/>
  <c r="I14" i="6"/>
  <c r="I10" i="6"/>
  <c r="N15" i="6"/>
  <c r="M15" i="6"/>
  <c r="G18" i="6"/>
  <c r="G17" i="6"/>
  <c r="L16" i="6"/>
  <c r="K16" i="6"/>
  <c r="G16" i="6"/>
  <c r="L17" i="6"/>
  <c r="H17" i="6"/>
  <c r="K17" i="6"/>
  <c r="H16" i="6"/>
  <c r="H19" i="6"/>
  <c r="K44" i="6"/>
  <c r="F44" i="6"/>
  <c r="F43" i="6"/>
  <c r="L44" i="6"/>
  <c r="J44" i="6"/>
  <c r="J43" i="6"/>
  <c r="D9" i="13"/>
  <c r="B9" i="4" s="1"/>
  <c r="B37" i="7"/>
  <c r="B30" i="6"/>
  <c r="A29" i="8"/>
  <c r="B47" i="7"/>
  <c r="A37" i="8"/>
  <c r="B38" i="6"/>
  <c r="G47" i="6"/>
  <c r="L45" i="6"/>
  <c r="G45" i="6"/>
  <c r="K45" i="6"/>
  <c r="G46" i="6"/>
  <c r="N45" i="6"/>
  <c r="M45" i="6"/>
  <c r="M46" i="6"/>
  <c r="N46" i="6"/>
  <c r="L47" i="6"/>
  <c r="F45" i="6"/>
  <c r="F46" i="6"/>
  <c r="F47" i="6"/>
  <c r="K47" i="6"/>
  <c r="C66" i="3"/>
  <c r="L66" i="3" s="1"/>
  <c r="C69" i="3"/>
  <c r="L69" i="3" s="1"/>
  <c r="C72" i="3"/>
  <c r="L72" i="3" s="1"/>
  <c r="C83" i="3"/>
  <c r="L83" i="3" s="1"/>
  <c r="B6" i="7"/>
  <c r="B6" i="6"/>
  <c r="A17" i="8"/>
  <c r="B20" i="7"/>
  <c r="B18" i="6"/>
  <c r="B32" i="7"/>
  <c r="A25" i="8"/>
  <c r="B26" i="6"/>
  <c r="A33" i="8"/>
  <c r="B42" i="7"/>
  <c r="B34" i="6"/>
  <c r="A41" i="8"/>
  <c r="B52" i="7"/>
  <c r="B42" i="6"/>
  <c r="A49" i="8"/>
  <c r="B50" i="6"/>
  <c r="B63" i="7"/>
  <c r="L46" i="6"/>
  <c r="K48" i="6"/>
  <c r="K53" i="6"/>
  <c r="K49" i="6"/>
  <c r="L42" i="6"/>
  <c r="K39" i="6"/>
  <c r="L38" i="6"/>
  <c r="K35" i="6"/>
  <c r="L34" i="6"/>
  <c r="K23" i="6"/>
  <c r="L52" i="6"/>
  <c r="L50" i="6"/>
  <c r="K42" i="6"/>
  <c r="L41" i="6"/>
  <c r="K38" i="6"/>
  <c r="L37" i="6"/>
  <c r="K34" i="6"/>
  <c r="L33" i="6"/>
  <c r="K50" i="6"/>
  <c r="L36" i="6"/>
  <c r="L35" i="6"/>
  <c r="K29" i="6"/>
  <c r="L28" i="6"/>
  <c r="K26" i="6"/>
  <c r="K24" i="6"/>
  <c r="K22" i="6"/>
  <c r="L21" i="6"/>
  <c r="K18" i="6"/>
  <c r="K10" i="6"/>
  <c r="L48" i="6"/>
  <c r="K37" i="6"/>
  <c r="K36" i="6"/>
  <c r="L31" i="6"/>
  <c r="K28" i="6"/>
  <c r="L25" i="6"/>
  <c r="L23" i="6"/>
  <c r="K21" i="6"/>
  <c r="L20" i="6"/>
  <c r="K9" i="6"/>
  <c r="E2" i="6"/>
  <c r="L53" i="6"/>
  <c r="K51" i="6"/>
  <c r="L40" i="6"/>
  <c r="L39" i="6"/>
  <c r="L32" i="6"/>
  <c r="L27" i="6"/>
  <c r="K25" i="6"/>
  <c r="K20" i="6"/>
  <c r="N11" i="6"/>
  <c r="M3" i="6"/>
  <c r="M12" i="6"/>
  <c r="N18" i="6"/>
  <c r="M11" i="6"/>
  <c r="E8" i="6"/>
  <c r="E4" i="6"/>
  <c r="L4" i="6"/>
  <c r="E3" i="6"/>
  <c r="E6" i="6"/>
  <c r="K4" i="6"/>
  <c r="I8" i="6"/>
  <c r="I4" i="6"/>
  <c r="I3" i="6"/>
  <c r="I6" i="6"/>
  <c r="G6" i="6"/>
  <c r="L5" i="6"/>
  <c r="G9" i="6"/>
  <c r="K5" i="6"/>
  <c r="G5" i="6"/>
  <c r="G4" i="6"/>
  <c r="A5" i="8"/>
  <c r="H9" i="6"/>
  <c r="K6" i="6"/>
  <c r="H5" i="6"/>
  <c r="H8" i="6"/>
  <c r="H4" i="6"/>
  <c r="H7" i="6"/>
  <c r="H3" i="6"/>
  <c r="N6" i="6"/>
  <c r="M6" i="6"/>
  <c r="A45" i="8"/>
  <c r="A4" i="8"/>
  <c r="B5" i="7"/>
  <c r="B5" i="6"/>
  <c r="B9" i="7"/>
  <c r="A8" i="8"/>
  <c r="B9" i="6"/>
  <c r="A12" i="8"/>
  <c r="B14" i="7"/>
  <c r="B13" i="6"/>
  <c r="B19" i="7"/>
  <c r="B17" i="6"/>
  <c r="L49" i="6"/>
  <c r="A19" i="8"/>
  <c r="B23" i="7"/>
  <c r="A23" i="8"/>
  <c r="B29" i="7"/>
  <c r="A27" i="8"/>
  <c r="B34" i="7"/>
  <c r="A31" i="8"/>
  <c r="B39" i="7"/>
  <c r="A35" i="8"/>
  <c r="B45" i="7"/>
  <c r="A43" i="8"/>
  <c r="B55" i="7"/>
  <c r="A47" i="8"/>
  <c r="B61" i="7"/>
  <c r="B48" i="6"/>
  <c r="A51" i="8"/>
  <c r="B52" i="6"/>
  <c r="B20" i="6"/>
  <c r="B24" i="6"/>
  <c r="K43" i="6"/>
  <c r="E44" i="6"/>
  <c r="N44" i="6"/>
  <c r="H47" i="6"/>
  <c r="H45" i="6"/>
  <c r="E46" i="6"/>
  <c r="K46" i="6"/>
  <c r="I46" i="6"/>
  <c r="I47" i="6"/>
  <c r="B36" i="6"/>
  <c r="B44" i="6"/>
  <c r="B50" i="7"/>
  <c r="G27" i="6"/>
  <c r="L26" i="6"/>
  <c r="L29" i="6"/>
  <c r="F32" i="6"/>
  <c r="K31" i="6"/>
  <c r="F31" i="6"/>
  <c r="J32" i="6"/>
  <c r="J31" i="6"/>
  <c r="M25" i="6"/>
  <c r="E29" i="6"/>
  <c r="K27" i="6"/>
  <c r="N28" i="6"/>
  <c r="H29" i="6"/>
  <c r="L30" i="6"/>
  <c r="E32" i="6"/>
  <c r="K30" i="6"/>
  <c r="C3" i="13"/>
  <c r="D3" i="13" s="1"/>
  <c r="B3" i="4" s="1"/>
  <c r="D13" i="13"/>
  <c r="B13" i="4" s="1"/>
  <c r="M50" i="6"/>
  <c r="N49" i="6"/>
  <c r="F53" i="6"/>
  <c r="K52" i="6"/>
  <c r="N53" i="6"/>
  <c r="L51" i="6"/>
  <c r="E50" i="6"/>
  <c r="G52" i="6"/>
  <c r="C2" i="13"/>
  <c r="D7" i="13"/>
  <c r="B7" i="4" s="1"/>
  <c r="C7" i="13"/>
  <c r="C14" i="13"/>
  <c r="D10" i="13"/>
  <c r="B10" i="4" s="1"/>
  <c r="D15" i="13"/>
  <c r="B15" i="4" s="1"/>
  <c r="C15" i="13"/>
  <c r="C18" i="13"/>
  <c r="D20" i="13"/>
  <c r="B20" i="4" s="1"/>
  <c r="C20" i="13"/>
  <c r="C22" i="13"/>
  <c r="D24" i="13"/>
  <c r="B24" i="4" s="1"/>
  <c r="C24" i="13"/>
  <c r="C26" i="13"/>
  <c r="D28" i="13"/>
  <c r="B28" i="4" s="1"/>
  <c r="C28" i="13"/>
  <c r="C30" i="13"/>
  <c r="D32" i="13"/>
  <c r="B32" i="4" s="1"/>
  <c r="C32" i="13"/>
  <c r="C34" i="13"/>
  <c r="D36" i="13"/>
  <c r="B36" i="4" s="1"/>
  <c r="C36" i="13"/>
  <c r="C38" i="13"/>
  <c r="D40" i="13"/>
  <c r="B40" i="4" s="1"/>
  <c r="C40" i="13"/>
  <c r="C42" i="13"/>
  <c r="D44" i="13"/>
  <c r="B44" i="4" s="1"/>
  <c r="C44" i="13"/>
  <c r="C46" i="13"/>
  <c r="D48" i="13"/>
  <c r="B48" i="4" s="1"/>
  <c r="C48" i="13"/>
  <c r="C50" i="13"/>
  <c r="D52" i="13"/>
  <c r="B52" i="4" s="1"/>
  <c r="C52" i="13"/>
  <c r="D6" i="13"/>
  <c r="B6" i="4" s="1"/>
  <c r="C11" i="13"/>
  <c r="A3" i="8" l="1"/>
  <c r="B4" i="7"/>
  <c r="B4" i="6"/>
  <c r="B7" i="7"/>
  <c r="A6" i="8"/>
  <c r="B7" i="6"/>
  <c r="A46" i="4"/>
  <c r="A38" i="4"/>
  <c r="A30" i="4"/>
  <c r="A22" i="4"/>
  <c r="B12" i="7"/>
  <c r="A10" i="8"/>
  <c r="B11" i="6"/>
  <c r="B15" i="7"/>
  <c r="A13" i="8"/>
  <c r="B14" i="6"/>
  <c r="A11" i="4"/>
  <c r="D46" i="13"/>
  <c r="B46" i="4" s="1"/>
  <c r="A14" i="4"/>
  <c r="H2" i="13"/>
  <c r="A2" i="4"/>
  <c r="D11" i="13"/>
  <c r="B11" i="4" s="1"/>
  <c r="A52" i="4"/>
  <c r="A48" i="4"/>
  <c r="A44" i="4"/>
  <c r="A40" i="4"/>
  <c r="A36" i="4"/>
  <c r="A32" i="4"/>
  <c r="A28" i="4"/>
  <c r="A24" i="4"/>
  <c r="A20" i="4"/>
  <c r="A15" i="4"/>
  <c r="D14" i="13"/>
  <c r="B14" i="4" s="1"/>
  <c r="D2" i="13"/>
  <c r="B2" i="4" s="1"/>
  <c r="A50" i="4"/>
  <c r="A42" i="4"/>
  <c r="A34" i="4"/>
  <c r="A26" i="4"/>
  <c r="A18" i="4"/>
  <c r="A7" i="8"/>
  <c r="B8" i="7"/>
  <c r="B8" i="6"/>
  <c r="D50" i="13"/>
  <c r="B50" i="4" s="1"/>
  <c r="D42" i="13"/>
  <c r="B42" i="4" s="1"/>
  <c r="D38" i="13"/>
  <c r="B38" i="4" s="1"/>
  <c r="D34" i="13"/>
  <c r="B34" i="4" s="1"/>
  <c r="D30" i="13"/>
  <c r="B30" i="4" s="1"/>
  <c r="D26" i="13"/>
  <c r="B26" i="4" s="1"/>
  <c r="D22" i="13"/>
  <c r="B22" i="4" s="1"/>
  <c r="D18" i="13"/>
  <c r="B18" i="4" s="1"/>
  <c r="A3" i="4"/>
  <c r="A52" i="8"/>
  <c r="B67" i="7"/>
  <c r="B53" i="6"/>
  <c r="A48" i="8"/>
  <c r="B49" i="6"/>
  <c r="B62" i="7"/>
  <c r="B45" i="6"/>
  <c r="A44" i="8"/>
  <c r="B57" i="7"/>
  <c r="B51" i="7"/>
  <c r="A40" i="8"/>
  <c r="B41" i="6"/>
  <c r="B46" i="7"/>
  <c r="A36" i="8"/>
  <c r="B37" i="6"/>
  <c r="B41" i="7"/>
  <c r="A32" i="8"/>
  <c r="B33" i="6"/>
  <c r="B35" i="7"/>
  <c r="A28" i="8"/>
  <c r="B29" i="6"/>
  <c r="A24" i="8"/>
  <c r="B30" i="7"/>
  <c r="B25" i="6"/>
  <c r="A20" i="8"/>
  <c r="B24" i="7"/>
  <c r="B21" i="6"/>
  <c r="A15" i="8"/>
  <c r="B18" i="7"/>
  <c r="B16" i="6"/>
  <c r="A7" i="4"/>
  <c r="B11" i="7"/>
  <c r="A9" i="8"/>
  <c r="B10" i="6"/>
  <c r="A42" i="8" l="1"/>
  <c r="B54" i="7"/>
  <c r="B43" i="6"/>
  <c r="B3" i="7"/>
  <c r="A2" i="8"/>
  <c r="B3" i="6"/>
  <c r="A11" i="8"/>
  <c r="B13" i="7"/>
  <c r="B12" i="6"/>
  <c r="A46" i="8"/>
  <c r="B47" i="6"/>
  <c r="B59" i="7"/>
  <c r="A30" i="8"/>
  <c r="B31" i="6"/>
  <c r="B38" i="7"/>
  <c r="A50" i="8"/>
  <c r="B64" i="7"/>
  <c r="B51" i="6"/>
  <c r="A14" i="8"/>
  <c r="B16" i="7"/>
  <c r="B15" i="6"/>
  <c r="A34" i="8"/>
  <c r="B44" i="7"/>
  <c r="B35" i="6"/>
  <c r="B27" i="6"/>
  <c r="B33" i="7"/>
  <c r="A26" i="8"/>
  <c r="A18" i="8"/>
  <c r="B19" i="6"/>
  <c r="B21" i="7"/>
  <c r="B28" i="7"/>
  <c r="B23" i="6"/>
  <c r="A22" i="8"/>
  <c r="A38" i="8"/>
  <c r="B48" i="7"/>
  <c r="B39" i="6"/>
  <c r="J2" i="13"/>
  <c r="F4" i="13" s="1"/>
  <c r="I2" i="13"/>
  <c r="E8" i="13" s="1"/>
  <c r="E4" i="13"/>
  <c r="E6" i="13"/>
  <c r="E5" i="13"/>
  <c r="F5" i="13" l="1"/>
  <c r="O6" i="6" s="1"/>
  <c r="O5" i="6"/>
  <c r="F2" i="13"/>
  <c r="F6" i="13"/>
  <c r="O7" i="6" s="1"/>
  <c r="H3" i="13"/>
  <c r="F3" i="13"/>
  <c r="F7" i="13"/>
  <c r="F8" i="13"/>
  <c r="O9" i="6" s="1"/>
  <c r="E7" i="13"/>
  <c r="O8" i="6" s="1"/>
  <c r="E2" i="13"/>
  <c r="E3" i="13"/>
  <c r="O4" i="6" s="1"/>
  <c r="I3" i="13" l="1"/>
  <c r="J3" i="13"/>
  <c r="H4" i="13" s="1"/>
  <c r="F14" i="13"/>
  <c r="E10" i="13"/>
  <c r="E9" i="13"/>
  <c r="E13" i="13"/>
  <c r="E11" i="13"/>
  <c r="E12" i="13"/>
  <c r="E14" i="13"/>
  <c r="O3" i="6"/>
  <c r="J4" i="13" l="1"/>
  <c r="I4" i="13"/>
  <c r="E17" i="13" s="1"/>
  <c r="O15" i="6"/>
  <c r="F9" i="13"/>
  <c r="O10" i="6" s="1"/>
  <c r="F12" i="13"/>
  <c r="O13" i="6" s="1"/>
  <c r="F13" i="13"/>
  <c r="O14" i="6" s="1"/>
  <c r="F11" i="13"/>
  <c r="O12" i="6" s="1"/>
  <c r="F10" i="13"/>
  <c r="O11" i="6" s="1"/>
  <c r="E15" i="13"/>
  <c r="O16" i="6" l="1"/>
  <c r="E16" i="13"/>
  <c r="H5" i="13"/>
  <c r="F15" i="13"/>
  <c r="F18" i="13"/>
  <c r="F17" i="13"/>
  <c r="O18" i="6" s="1"/>
  <c r="E18" i="13"/>
  <c r="O19" i="6" s="1"/>
  <c r="J5" i="13" l="1"/>
  <c r="H6" i="13" s="1"/>
  <c r="I5" i="13"/>
  <c r="E19" i="13"/>
  <c r="F19" i="13"/>
  <c r="F20" i="13"/>
  <c r="E20" i="13"/>
  <c r="O20" i="6" l="1"/>
  <c r="O21" i="6"/>
  <c r="J6" i="13"/>
  <c r="I6" i="13"/>
  <c r="E21" i="13" s="1"/>
  <c r="H7" i="13" l="1"/>
  <c r="F21" i="13"/>
  <c r="O22" i="6" s="1"/>
  <c r="I7" i="13" l="1"/>
  <c r="J7" i="13"/>
  <c r="H8" i="13" s="1"/>
  <c r="F24" i="13"/>
  <c r="E24" i="13"/>
  <c r="E22" i="13"/>
  <c r="O25" i="6" l="1"/>
  <c r="J8" i="13"/>
  <c r="I8" i="13"/>
  <c r="H9" i="13" l="1"/>
  <c r="F28" i="13"/>
  <c r="J9" i="13" l="1"/>
  <c r="H10" i="13" s="1"/>
  <c r="I9" i="13"/>
  <c r="J10" i="13" l="1"/>
  <c r="H11" i="13" s="1"/>
  <c r="I10" i="13"/>
  <c r="I11" i="13" l="1"/>
  <c r="J11" i="13"/>
  <c r="H12" i="13" s="1"/>
  <c r="J12" i="13" l="1"/>
  <c r="H13" i="13" s="1"/>
  <c r="I12" i="13"/>
  <c r="J13" i="13" l="1"/>
  <c r="H14" i="13" s="1"/>
  <c r="I13" i="13"/>
  <c r="J14" i="13" l="1"/>
  <c r="H15" i="13" s="1"/>
  <c r="I14" i="13"/>
  <c r="I15" i="13" l="1"/>
  <c r="J15" i="13"/>
  <c r="H16" i="13" s="1"/>
  <c r="I16" i="13" l="1"/>
  <c r="J16" i="13"/>
  <c r="E38" i="13"/>
  <c r="O39" i="6" s="1"/>
  <c r="E29" i="13"/>
  <c r="O30" i="6" s="1"/>
  <c r="E46" i="13"/>
  <c r="E52" i="13"/>
  <c r="E31" i="13"/>
  <c r="E39" i="13"/>
  <c r="O40" i="6" s="1"/>
  <c r="E49" i="13"/>
  <c r="F49" i="13"/>
  <c r="E27" i="13"/>
  <c r="F31" i="13"/>
  <c r="E41" i="13"/>
  <c r="F33" i="13"/>
  <c r="F23" i="13"/>
  <c r="F35" i="13"/>
  <c r="F22" i="13"/>
  <c r="O23" i="6" s="1"/>
  <c r="E51" i="13"/>
  <c r="E47" i="13"/>
  <c r="E37" i="13"/>
  <c r="O38" i="6" s="1"/>
  <c r="F39" i="13"/>
  <c r="F43" i="13"/>
  <c r="E25" i="13"/>
  <c r="F41" i="13"/>
  <c r="F30" i="13"/>
  <c r="F36" i="13"/>
  <c r="E23" i="13"/>
  <c r="O24" i="6" s="1"/>
  <c r="E45" i="13"/>
  <c r="F46" i="13"/>
  <c r="E26" i="13"/>
  <c r="F37" i="13"/>
  <c r="F45" i="13"/>
  <c r="E42" i="13"/>
  <c r="F51" i="13"/>
  <c r="E50" i="13"/>
  <c r="F47" i="13"/>
  <c r="E40" i="13"/>
  <c r="E32" i="13"/>
  <c r="E36" i="13"/>
  <c r="O37" i="6" s="1"/>
  <c r="E43" i="13"/>
  <c r="O44" i="6" s="1"/>
  <c r="E35" i="13"/>
  <c r="F52" i="13"/>
  <c r="F29" i="13"/>
  <c r="F44" i="13"/>
  <c r="E48" i="13"/>
  <c r="F38" i="13"/>
  <c r="E33" i="13"/>
  <c r="O34" i="6" s="1"/>
  <c r="F42" i="13"/>
  <c r="E30" i="13"/>
  <c r="O31" i="6" s="1"/>
  <c r="E44" i="13"/>
  <c r="E34" i="13"/>
  <c r="F50" i="13"/>
  <c r="F48" i="13"/>
  <c r="F40" i="13"/>
  <c r="F34" i="13"/>
  <c r="F32" i="13"/>
  <c r="O35" i="6" l="1"/>
  <c r="O51" i="6"/>
  <c r="O48" i="6"/>
  <c r="O45" i="6"/>
  <c r="O33" i="6"/>
  <c r="O52" i="6"/>
  <c r="O53" i="6"/>
  <c r="F16" i="13"/>
  <c r="O17" i="6" s="1"/>
  <c r="F27" i="13"/>
  <c r="F25" i="13"/>
  <c r="O26" i="6" s="1"/>
  <c r="F26" i="13"/>
  <c r="O27" i="6" s="1"/>
  <c r="E28" i="13"/>
  <c r="O29" i="6" s="1"/>
  <c r="O46" i="6"/>
  <c r="O28" i="6"/>
  <c r="O32" i="6"/>
  <c r="O49" i="6"/>
  <c r="O36" i="6"/>
  <c r="O41" i="6"/>
  <c r="O43" i="6"/>
  <c r="O42" i="6"/>
  <c r="O50" i="6"/>
  <c r="O47" i="6"/>
</calcChain>
</file>

<file path=xl/sharedStrings.xml><?xml version="1.0" encoding="utf-8"?>
<sst xmlns="http://schemas.openxmlformats.org/spreadsheetml/2006/main" count="827" uniqueCount="359">
  <si>
    <t>This file presents the information obtained by the interns at CEA Clovis BACHET and Ricardo RICO, they worked on the TRACE BOT Project.
Clovis focused on the User analysis.
Ricardo in the Object and Task analysis. 
The work overlaps when the user uses an object and performs a task:
Clovis provided the contacts location the hand makes with the , Ricardo calculated the grasp matrix corresponging to the arrangement and the force required to perform the tasks.
Ultimately the force information will useful when designing the robotic hand we have the required force.
 - User Analysis (Clovis' Work) is on the sheets with the colors: Blue and Green
- Object and Force Analysis (Ricardo's Work) has the colors: Red and Yellow
 - White and Gray is used to represent overlap.</t>
  </si>
  <si>
    <t>ID</t>
  </si>
  <si>
    <t>Name</t>
  </si>
  <si>
    <t>Object Name</t>
  </si>
  <si>
    <t>sub-tasks</t>
  </si>
  <si>
    <t>Grasp Used</t>
  </si>
  <si>
    <t>Manual Preparation</t>
  </si>
  <si>
    <t>Petri Dish</t>
  </si>
  <si>
    <t>Move it in and out of the workarea</t>
  </si>
  <si>
    <t>hold for writing</t>
  </si>
  <si>
    <t>Marker</t>
  </si>
  <si>
    <t>remove cap from marker pov</t>
  </si>
  <si>
    <t>put cap from marker pov</t>
  </si>
  <si>
    <t>write</t>
  </si>
  <si>
    <t>remove cap from cap pov</t>
  </si>
  <si>
    <t>put cap from cap pov</t>
  </si>
  <si>
    <t>Kit Unpacking</t>
  </si>
  <si>
    <t>Kit</t>
  </si>
  <si>
    <t>hold on air</t>
  </si>
  <si>
    <t>open kit from kit pov</t>
  </si>
  <si>
    <t>open kit from kit's tab pov</t>
  </si>
  <si>
    <t>Kit Mounting</t>
  </si>
  <si>
    <t>Cannister</t>
  </si>
  <si>
    <t>insert cannister onto holder</t>
  </si>
  <si>
    <t>Tube</t>
  </si>
  <si>
    <t>push into pump</t>
  </si>
  <si>
    <t>move to left on pump</t>
  </si>
  <si>
    <t>move to right on pump</t>
  </si>
  <si>
    <t>dial on pump</t>
  </si>
  <si>
    <t>rotate</t>
  </si>
  <si>
    <t>Needle preparation</t>
  </si>
  <si>
    <t>needle</t>
  </si>
  <si>
    <t>hold in air</t>
  </si>
  <si>
    <t>pull cap from neddle pov</t>
  </si>
  <si>
    <t>grab cap</t>
  </si>
  <si>
    <t>pull cap from cap pov</t>
  </si>
  <si>
    <t>push needle onto rinse glass</t>
  </si>
  <si>
    <t>rinse glass</t>
  </si>
  <si>
    <t>hold in air / move</t>
  </si>
  <si>
    <t>hold for needle insertion</t>
  </si>
  <si>
    <t>Wetting</t>
  </si>
  <si>
    <t>invert on air momentairly (hold)</t>
  </si>
  <si>
    <t>plug bag</t>
  </si>
  <si>
    <t>rip open</t>
  </si>
  <si>
    <t>red plug</t>
  </si>
  <si>
    <t>push onto canister</t>
  </si>
  <si>
    <t>pull from canister</t>
  </si>
  <si>
    <t>vial openner</t>
  </si>
  <si>
    <t>move to work area</t>
  </si>
  <si>
    <t>Sample Transfering</t>
  </si>
  <si>
    <t>pull from rinse glass</t>
  </si>
  <si>
    <t>hold for sample absortion</t>
  </si>
  <si>
    <t>push onto new rinse glass</t>
  </si>
  <si>
    <t>hold for needle removal</t>
  </si>
  <si>
    <t>move out of area</t>
  </si>
  <si>
    <t>grab new one</t>
  </si>
  <si>
    <t>glass vial</t>
  </si>
  <si>
    <t>break</t>
  </si>
  <si>
    <t>rotate for glass disposal</t>
  </si>
  <si>
    <t>Sample Filtering</t>
  </si>
  <si>
    <t>remove from work area</t>
  </si>
  <si>
    <t>marker</t>
  </si>
  <si>
    <t>Marker push cap</t>
  </si>
  <si>
    <t>Marker pull cap</t>
  </si>
  <si>
    <t>Marker Cap - push</t>
  </si>
  <si>
    <t>Marker Cap - pull</t>
  </si>
  <si>
    <t>hold cap</t>
  </si>
  <si>
    <t>Washing</t>
  </si>
  <si>
    <t>hold in air / rotate</t>
  </si>
  <si>
    <t>yellow plug</t>
  </si>
  <si>
    <t>canister</t>
  </si>
  <si>
    <t>pull from holder</t>
  </si>
  <si>
    <t>push onto holder</t>
  </si>
  <si>
    <t>small rinse glass</t>
  </si>
  <si>
    <t>Media Filling</t>
  </si>
  <si>
    <t>grab</t>
  </si>
  <si>
    <t>tube clamp</t>
  </si>
  <si>
    <t>hold</t>
  </si>
  <si>
    <t>clamp</t>
  </si>
  <si>
    <t>unclamp</t>
  </si>
  <si>
    <t>Cutting and Closing</t>
  </si>
  <si>
    <t>scissors</t>
  </si>
  <si>
    <t>hold/open</t>
  </si>
  <si>
    <t>hold/close</t>
  </si>
  <si>
    <t>tube</t>
  </si>
  <si>
    <t>push into canister</t>
  </si>
  <si>
    <t>Finishing</t>
  </si>
  <si>
    <t>push from pump</t>
  </si>
  <si>
    <t>grab from below</t>
  </si>
  <si>
    <t>move to packing</t>
  </si>
  <si>
    <t>packing</t>
  </si>
  <si>
    <t>remove from holder</t>
  </si>
  <si>
    <t>door handle</t>
  </si>
  <si>
    <t>open door</t>
  </si>
  <si>
    <t>Manual Finishing</t>
  </si>
  <si>
    <t>close door</t>
  </si>
  <si>
    <t>tissue</t>
  </si>
  <si>
    <t>extract from bag</t>
  </si>
  <si>
    <t>clean surfaces</t>
  </si>
  <si>
    <t>spray bottle</t>
  </si>
  <si>
    <t>move</t>
  </si>
  <si>
    <t>spray tissue</t>
  </si>
  <si>
    <t>metalic can</t>
  </si>
  <si>
    <t>move into work area</t>
  </si>
  <si>
    <t>screw open</t>
  </si>
  <si>
    <t>place cap on work area</t>
  </si>
  <si>
    <t>screw close</t>
  </si>
  <si>
    <t>Grab from the top</t>
  </si>
  <si>
    <t>Grab from the side</t>
  </si>
  <si>
    <t>push cap</t>
  </si>
  <si>
    <t>pull cap</t>
  </si>
  <si>
    <t>OBJECT DESCRIPTION</t>
  </si>
  <si>
    <t>Object</t>
  </si>
  <si>
    <t>Image</t>
  </si>
  <si>
    <t>STL</t>
  </si>
  <si>
    <t>Frame</t>
  </si>
  <si>
    <t>Weight (g)</t>
  </si>
  <si>
    <t>YELLOW INDICATES A GUESS</t>
  </si>
  <si>
    <t>Marker w/ cap</t>
  </si>
  <si>
    <t>Marker Cap</t>
  </si>
  <si>
    <t>Kit w/ tab</t>
  </si>
  <si>
    <t>Kit Tab</t>
  </si>
  <si>
    <t>full length weight</t>
  </si>
  <si>
    <t>Needle w/ cap</t>
  </si>
  <si>
    <t>Needle Cap</t>
  </si>
  <si>
    <t>Rinse Glass K</t>
  </si>
  <si>
    <t>Red Plug</t>
  </si>
  <si>
    <t>Glass Vial</t>
  </si>
  <si>
    <t>Yellow Plug</t>
  </si>
  <si>
    <t>Tube Clamp</t>
  </si>
  <si>
    <t>Scissors</t>
  </si>
  <si>
    <t>FORCE DESCRIPTION</t>
  </si>
  <si>
    <t>Action</t>
  </si>
  <si>
    <t>magnitude(N)</t>
  </si>
  <si>
    <t>gravity constant</t>
  </si>
  <si>
    <t>INDICATES A GUESS</t>
  </si>
  <si>
    <t>be written on by marker</t>
  </si>
  <si>
    <t>SAME MAGNITUDE THAT IS APPLIED TO THE COMPLEMENT OF THE TASK</t>
  </si>
  <si>
    <t>remove cap</t>
  </si>
  <si>
    <t>put cap</t>
  </si>
  <si>
    <t>open</t>
  </si>
  <si>
    <t>insert into holder</t>
  </si>
  <si>
    <t>insert red plug</t>
  </si>
  <si>
    <t>remove red plug</t>
  </si>
  <si>
    <t>insert yellow plug</t>
  </si>
  <si>
    <t>insert tube</t>
  </si>
  <si>
    <t>be cutted by scissors</t>
  </si>
  <si>
    <t>be inserted onto cannister</t>
  </si>
  <si>
    <t>be pinched by clamp</t>
  </si>
  <si>
    <t>Needle</t>
  </si>
  <si>
    <t>pierce rinse glass</t>
  </si>
  <si>
    <t>be removed from rinse glass</t>
  </si>
  <si>
    <t>be pierced by needle</t>
  </si>
  <si>
    <t>have needle removed</t>
  </si>
  <si>
    <t>be removed from cannister</t>
  </si>
  <si>
    <t>brake open</t>
  </si>
  <si>
    <t>clamp tube</t>
  </si>
  <si>
    <t>unclamp tube</t>
  </si>
  <si>
    <t>cut tube</t>
  </si>
  <si>
    <t>FORCE FOR ANALYSIS</t>
  </si>
  <si>
    <t>Distinct Events</t>
  </si>
  <si>
    <t>W</t>
  </si>
  <si>
    <t>dir</t>
  </si>
  <si>
    <t>pos</t>
  </si>
  <si>
    <t>P1</t>
  </si>
  <si>
    <t>pos (cm)</t>
  </si>
  <si>
    <t>P2</t>
  </si>
  <si>
    <t>copy and paste for raw_forces.txt</t>
  </si>
  <si>
    <t>Petri</t>
  </si>
  <si>
    <t>com</t>
  </si>
  <si>
    <t>Z</t>
  </si>
  <si>
    <t>3,3,1.5</t>
  </si>
  <si>
    <t>uncap</t>
  </si>
  <si>
    <t>Y</t>
  </si>
  <si>
    <t>0,0,0</t>
  </si>
  <si>
    <t>recap</t>
  </si>
  <si>
    <t>Marker_Cap</t>
  </si>
  <si>
    <t>6,13,0</t>
  </si>
  <si>
    <t>Kit_Tab</t>
  </si>
  <si>
    <t>0,0,1</t>
  </si>
  <si>
    <t>Canister</t>
  </si>
  <si>
    <t>insert</t>
  </si>
  <si>
    <t>remove</t>
  </si>
  <si>
    <t>0,0,5</t>
  </si>
  <si>
    <t>pierce</t>
  </si>
  <si>
    <t>unpierce</t>
  </si>
  <si>
    <t>hold horizontal</t>
  </si>
  <si>
    <t>X</t>
  </si>
  <si>
    <t>Needle_Cap</t>
  </si>
  <si>
    <t>Rinse_Glass</t>
  </si>
  <si>
    <t>Red_Plug</t>
  </si>
  <si>
    <t>Glass_Vial</t>
  </si>
  <si>
    <t>0,0,9</t>
  </si>
  <si>
    <t>Yellow_Plug</t>
  </si>
  <si>
    <t>Tube_Clamp</t>
  </si>
  <si>
    <t>-0.75,0.6,1.2</t>
  </si>
  <si>
    <t>-0.75,1,2</t>
  </si>
  <si>
    <t>cut</t>
  </si>
  <si>
    <t>0.15,0.8,2</t>
  </si>
  <si>
    <t>name</t>
  </si>
  <si>
    <t>hand contacts</t>
  </si>
  <si>
    <t>Reference photo</t>
  </si>
  <si>
    <t>contact location</t>
  </si>
  <si>
    <t>nc</t>
  </si>
  <si>
    <t>rank(G)</t>
  </si>
  <si>
    <t>Indeterminate</t>
  </si>
  <si>
    <t>Graspable</t>
  </si>
  <si>
    <t>FFC</t>
  </si>
  <si>
    <t>grasp</t>
  </si>
  <si>
    <t>rank</t>
  </si>
  <si>
    <t>ind</t>
  </si>
  <si>
    <t>grs</t>
  </si>
  <si>
    <t>fcc</t>
  </si>
  <si>
    <t>petri-c8</t>
  </si>
  <si>
    <t>False</t>
  </si>
  <si>
    <t>True</t>
  </si>
  <si>
    <t>petri-c12</t>
  </si>
  <si>
    <t>petri-t+1</t>
  </si>
  <si>
    <t>petri-t+2</t>
  </si>
  <si>
    <t>petri-t+3.5</t>
  </si>
  <si>
    <t>petri-t+4</t>
  </si>
  <si>
    <t>petri-t+5</t>
  </si>
  <si>
    <t>marker-c8</t>
  </si>
  <si>
    <t>marker-f21</t>
  </si>
  <si>
    <t>marker-f26</t>
  </si>
  <si>
    <t>marker-t+6</t>
  </si>
  <si>
    <t>marker-t+8</t>
  </si>
  <si>
    <t>marker-t13</t>
  </si>
  <si>
    <t>marker_cap-c16</t>
  </si>
  <si>
    <t>marker_cap-f17</t>
  </si>
  <si>
    <t>marker_cap-f21</t>
  </si>
  <si>
    <t>marker_cap-t16</t>
  </si>
  <si>
    <t>kit-c1</t>
  </si>
  <si>
    <t>kit-c13</t>
  </si>
  <si>
    <t>kit_tab-c16</t>
  </si>
  <si>
    <t>canister-c3</t>
  </si>
  <si>
    <t>canister-c6</t>
  </si>
  <si>
    <t>canister-t1</t>
  </si>
  <si>
    <t>tube-c6</t>
  </si>
  <si>
    <t>tube-c8</t>
  </si>
  <si>
    <t>tube-t6</t>
  </si>
  <si>
    <t>tube-t10</t>
  </si>
  <si>
    <t>needle-f26</t>
  </si>
  <si>
    <t>needle-t10</t>
  </si>
  <si>
    <t>needle-t16</t>
  </si>
  <si>
    <t>needle_cap-c8</t>
  </si>
  <si>
    <t>needle_cap-t10</t>
  </si>
  <si>
    <t>rinse_glass-c6</t>
  </si>
  <si>
    <t>rinse_glass-t1</t>
  </si>
  <si>
    <t>rinse_glass-t2</t>
  </si>
  <si>
    <t>rinse_glass-t17</t>
  </si>
  <si>
    <t>rinse_glass-t20</t>
  </si>
  <si>
    <t>red_plug-c8</t>
  </si>
  <si>
    <t>red_plug-c9</t>
  </si>
  <si>
    <t>red_plug-f26</t>
  </si>
  <si>
    <t>glass_vial-c9</t>
  </si>
  <si>
    <t>glass_vial-t10</t>
  </si>
  <si>
    <t>yellow_plug-c8</t>
  </si>
  <si>
    <t>yellow_plug-c9</t>
  </si>
  <si>
    <t>yellow_plug-f26</t>
  </si>
  <si>
    <t>tube_clamp-t7</t>
  </si>
  <si>
    <t>tube_clamp-t8</t>
  </si>
  <si>
    <t>tube_clamp-t8f</t>
  </si>
  <si>
    <t>tube_clamp-t9</t>
  </si>
  <si>
    <t>scissors-c16c</t>
  </si>
  <si>
    <t>scissors-c16o</t>
  </si>
  <si>
    <t>Ranking of Grasp for the Linear Axis</t>
  </si>
  <si>
    <t>X,Y,Z</t>
  </si>
  <si>
    <t>CUADRANTS</t>
  </si>
  <si>
    <t>GRAPHS</t>
  </si>
  <si>
    <t>Best</t>
  </si>
  <si>
    <t>Worst</t>
  </si>
  <si>
    <t>LIMS</t>
  </si>
  <si>
    <t>PETRI DISH</t>
  </si>
  <si>
    <t>MARKER</t>
  </si>
  <si>
    <t>MAKER CAP</t>
  </si>
  <si>
    <t>KIT</t>
  </si>
  <si>
    <t>KIT TAB</t>
  </si>
  <si>
    <t>CANNISTER</t>
  </si>
  <si>
    <t>TUBE</t>
  </si>
  <si>
    <t>NEEDLE</t>
  </si>
  <si>
    <t>NEEDLE CAP</t>
  </si>
  <si>
    <t>RINSE GLASS</t>
  </si>
  <si>
    <t>RED PLUG</t>
  </si>
  <si>
    <t>GLASS VIAL</t>
  </si>
  <si>
    <t>YELLOW PLUG</t>
  </si>
  <si>
    <t>CLAMP</t>
  </si>
  <si>
    <t>SCISSORS</t>
  </si>
  <si>
    <t>GRASP</t>
  </si>
  <si>
    <t>minimum force requirement ranking</t>
  </si>
  <si>
    <t>X+Y+Z</t>
  </si>
  <si>
    <t>X+Y-Z</t>
  </si>
  <si>
    <t>X+Y</t>
  </si>
  <si>
    <t>X-Y+Z</t>
  </si>
  <si>
    <t>X-Y-Z</t>
  </si>
  <si>
    <t>X-Y</t>
  </si>
  <si>
    <t>X+Z</t>
  </si>
  <si>
    <t>X-Z</t>
  </si>
  <si>
    <t>-X+Y+Z</t>
  </si>
  <si>
    <t>-X+Y-Z</t>
  </si>
  <si>
    <t>-X+Y</t>
  </si>
  <si>
    <t>-X-Y+Z</t>
  </si>
  <si>
    <t>-X-Y-Z</t>
  </si>
  <si>
    <t>-X-Y</t>
  </si>
  <si>
    <t>-X+Z</t>
  </si>
  <si>
    <t>-X-Z</t>
  </si>
  <si>
    <t>-X</t>
  </si>
  <si>
    <t>Y+Z</t>
  </si>
  <si>
    <t>Y-Z</t>
  </si>
  <si>
    <t>-Y+Z</t>
  </si>
  <si>
    <t>-Y-Z</t>
  </si>
  <si>
    <t>-Y</t>
  </si>
  <si>
    <t>-Z</t>
  </si>
  <si>
    <t>mX</t>
  </si>
  <si>
    <t>-mX</t>
  </si>
  <si>
    <t>mY</t>
  </si>
  <si>
    <t>-mY</t>
  </si>
  <si>
    <t>mZ</t>
  </si>
  <si>
    <t>-mZ</t>
  </si>
  <si>
    <t>inf</t>
  </si>
  <si>
    <t>marker_cap-hold_-X</t>
  </si>
  <si>
    <t>marker_cap-hold_Y</t>
  </si>
  <si>
    <t>marker_cap-hold_-Y</t>
  </si>
  <si>
    <t>marker_cap-hold_Z</t>
  </si>
  <si>
    <t>marker_cap-hold_-Z</t>
  </si>
  <si>
    <t>marker_cap-uncap</t>
  </si>
  <si>
    <t>marker_cap-recap</t>
  </si>
  <si>
    <t>petri-hold_X</t>
  </si>
  <si>
    <t>petri-hold_-X</t>
  </si>
  <si>
    <t>petri-hold_Y</t>
  </si>
  <si>
    <t>petri-hold_-Y</t>
  </si>
  <si>
    <t>petri-hold_Z</t>
  </si>
  <si>
    <t>petri-hold_-Z</t>
  </si>
  <si>
    <t>petri-write</t>
  </si>
  <si>
    <t>marker-hold_X</t>
  </si>
  <si>
    <t>marker-hold_-X</t>
  </si>
  <si>
    <t>marker-hold_Y</t>
  </si>
  <si>
    <t>marker-hold_-Y</t>
  </si>
  <si>
    <t>marker-hold_Z</t>
  </si>
  <si>
    <t>marker-hold_-Z</t>
  </si>
  <si>
    <t>marker-uncap</t>
  </si>
  <si>
    <t>marker-recap</t>
  </si>
  <si>
    <t>marker-write</t>
  </si>
  <si>
    <t>marker_cap-hold_X</t>
  </si>
  <si>
    <t>min</t>
  </si>
  <si>
    <t>all tasks - limited</t>
  </si>
  <si>
    <t>grasp_</t>
  </si>
  <si>
    <t>all tasks - all grasps</t>
  </si>
  <si>
    <t>petri</t>
  </si>
  <si>
    <t>t+5</t>
  </si>
  <si>
    <t>c12</t>
  </si>
  <si>
    <t>f21</t>
  </si>
  <si>
    <t>t+6</t>
  </si>
  <si>
    <t>marker_cap</t>
  </si>
  <si>
    <t>t16</t>
  </si>
  <si>
    <t>f17</t>
  </si>
  <si>
    <t>object</t>
  </si>
  <si>
    <t>lower</t>
  </si>
  <si>
    <t>upper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</si>
</sst>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
  </numFmts>
  <fonts count="11" x14ac:knownFonts="1">
    <font>
      <sz val="11"/>
      <color theme="1"/>
      <name val="Calibri"/>
      <family val="2"/>
      <scheme val="minor"/>
    </font>
    <font>
      <b/>
      <sz val="11"/>
      <color theme="1"/>
      <name val="Calibri"/>
      <family val="2"/>
      <scheme val="minor"/>
    </font>
    <font>
      <sz val="11"/>
      <color rgb="FF454545"/>
      <name val="Courier New"/>
      <family val="3"/>
    </font>
    <font>
      <b/>
      <sz val="14"/>
      <color theme="0"/>
      <name val="Calibri"/>
      <family val="2"/>
      <scheme val="minor"/>
    </font>
    <font>
      <b/>
      <sz val="11"/>
      <name val="Calibri"/>
      <family val="2"/>
    </font>
    <font>
      <sz val="11"/>
      <name val="Calibri"/>
      <family val="2"/>
      <scheme val="minor"/>
    </font>
    <font>
      <b/>
      <sz val="11"/>
      <name val="Calibri"/>
      <family val="2"/>
    </font>
    <font>
      <b/>
      <sz val="11"/>
      <name val="Calibri"/>
      <family val="2"/>
    </font>
    <font>
      <b/>
      <sz val="11"/>
      <name val="Calibri"/>
      <family val="2"/>
    </font>
    <font>
      <b/>
      <sz val="11"/>
      <name val="Calibri"/>
      <family val="2"/>
    </font>
    <font>
      <b/>
      <sz val="11"/>
      <name val="Calibri"/>
      <family val="2"/>
    </font>
  </fonts>
  <fills count="10">
    <fill>
      <patternFill patternType="none"/>
    </fill>
    <fill>
      <patternFill patternType="gray125"/>
    </fill>
    <fill>
      <patternFill patternType="solid">
        <fgColor rgb="FFFFC000"/>
        <bgColor indexed="64"/>
      </patternFill>
    </fill>
    <fill>
      <patternFill patternType="solid">
        <fgColor theme="5" tint="0.79998168889431442"/>
        <bgColor indexed="64"/>
      </patternFill>
    </fill>
    <fill>
      <patternFill patternType="solid">
        <fgColor theme="7"/>
        <bgColor indexed="64"/>
      </patternFill>
    </fill>
    <fill>
      <patternFill patternType="solid">
        <fgColor theme="2" tint="-9.9978637043366805E-2"/>
        <bgColor indexed="64"/>
      </patternFill>
    </fill>
    <fill>
      <patternFill patternType="solid">
        <fgColor theme="7" tint="0.79998168889431442"/>
        <bgColor indexed="64"/>
      </patternFill>
    </fill>
    <fill>
      <patternFill patternType="solid">
        <fgColor theme="2"/>
        <bgColor indexed="64"/>
      </patternFill>
    </fill>
    <fill>
      <patternFill patternType="solid">
        <fgColor rgb="FFC00000"/>
        <bgColor indexed="64"/>
      </patternFill>
    </fill>
    <fill>
      <patternFill patternType="solid">
        <fgColor theme="5" tint="0.59999389629810485"/>
        <bgColor indexed="64"/>
      </patternFill>
    </fill>
  </fills>
  <borders count="4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right/>
      <top style="medium">
        <color indexed="64"/>
      </top>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thin">
        <color indexed="64"/>
      </top>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style="medium">
        <color indexed="64"/>
      </left>
      <right/>
      <top/>
      <bottom/>
      <diagonal/>
    </border>
    <border>
      <left style="medium">
        <color indexed="64"/>
      </left>
      <right/>
      <top/>
      <bottom style="medium">
        <color indexed="64"/>
      </bottom>
      <diagonal/>
    </border>
    <border>
      <left style="medium">
        <color indexed="64"/>
      </left>
      <right style="thin">
        <color indexed="64"/>
      </right>
      <top/>
      <bottom style="thin">
        <color indexed="64"/>
      </bottom>
      <diagonal/>
    </border>
    <border>
      <left/>
      <right style="medium">
        <color indexed="64"/>
      </right>
      <top style="medium">
        <color indexed="64"/>
      </top>
      <bottom style="medium">
        <color indexed="64"/>
      </bottom>
      <diagonal/>
    </border>
    <border>
      <left/>
      <right style="medium">
        <color indexed="64"/>
      </right>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bottom style="thin">
        <color indexed="64"/>
      </bottom>
      <diagonal/>
    </border>
    <border>
      <left style="thin">
        <color indexed="64"/>
      </left>
      <right style="thin">
        <color indexed="64"/>
      </right>
      <top style="thin">
        <color indexed="64"/>
      </top>
      <bottom/>
      <diagonal/>
    </border>
    <border>
      <left style="thin">
        <color auto="1"/>
      </left>
      <right style="thin">
        <color auto="1"/>
      </right>
      <top style="thin">
        <color auto="1"/>
      </top>
      <bottom style="thin">
        <color auto="1"/>
      </bottom>
      <diagonal/>
    </border>
    <border>
      <left style="thin">
        <color indexed="64"/>
      </left>
      <right/>
      <top style="medium">
        <color indexed="64"/>
      </top>
      <bottom style="thin">
        <color indexed="64"/>
      </bottom>
      <diagonal/>
    </border>
    <border>
      <left style="thin">
        <color auto="1"/>
      </left>
      <right/>
      <top style="thin">
        <color auto="1"/>
      </top>
      <bottom style="thin">
        <color auto="1"/>
      </bottom>
      <diagonal/>
    </border>
    <border>
      <left style="thin">
        <color indexed="64"/>
      </left>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style="thin">
        <color auto="1"/>
      </left>
      <right/>
      <top style="thin">
        <color auto="1"/>
      </top>
      <bottom/>
      <diagonal/>
    </border>
    <border>
      <left style="thin">
        <color auto="1"/>
      </left>
      <right/>
      <top/>
      <bottom style="thin">
        <color auto="1"/>
      </bottom>
      <diagonal/>
    </border>
    <border>
      <left style="thin">
        <color indexed="64"/>
      </left>
      <right/>
      <top style="medium">
        <color indexed="64"/>
      </top>
      <bottom style="medium">
        <color indexed="64"/>
      </bottom>
      <diagonal/>
    </border>
    <border>
      <left style="medium">
        <color indexed="64"/>
      </left>
      <right style="medium">
        <color indexed="64"/>
      </right>
      <top style="medium">
        <color indexed="64"/>
      </top>
      <bottom/>
      <diagonal/>
    </border>
    <border>
      <left style="thin">
        <color auto="1"/>
      </left>
      <right style="thin">
        <color auto="1"/>
      </right>
      <top style="thin">
        <color auto="1"/>
      </top>
      <bottom style="thin">
        <color auto="1"/>
      </bottom>
      <diagonal/>
    </border>
    <border>
      <left style="thin">
        <color indexed="64"/>
      </left>
      <right style="thin">
        <color indexed="64"/>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1">
    <xf numFmtId="0" fontId="0" fillId="0" borderId="0"/>
  </cellStyleXfs>
  <cellXfs count="182">
    <xf numFmtId="0" fontId="0" fillId="0" borderId="0" xfId="0"/>
    <xf numFmtId="0" fontId="0" fillId="0" borderId="2" xfId="0" applyBorder="1" applyAlignment="1">
      <alignment horizontal="center" vertical="center"/>
    </xf>
    <xf numFmtId="0" fontId="0" fillId="0" borderId="15" xfId="0" applyBorder="1" applyAlignment="1">
      <alignment horizontal="center" vertical="center"/>
    </xf>
    <xf numFmtId="0" fontId="0" fillId="0" borderId="14"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23" xfId="0" applyFont="1" applyBorder="1" applyAlignment="1">
      <alignment horizontal="left" vertical="top"/>
    </xf>
    <xf numFmtId="0" fontId="0" fillId="0" borderId="21" xfId="0" applyBorder="1" applyAlignment="1">
      <alignment horizontal="left" vertical="top"/>
    </xf>
    <xf numFmtId="0" fontId="0" fillId="0" borderId="25" xfId="0" applyBorder="1" applyAlignment="1">
      <alignment horizontal="left" vertical="top"/>
    </xf>
    <xf numFmtId="0" fontId="0" fillId="0" borderId="23" xfId="0" applyBorder="1" applyAlignment="1">
      <alignment horizontal="left" vertical="top"/>
    </xf>
    <xf numFmtId="0" fontId="0" fillId="0" borderId="22" xfId="0" applyBorder="1" applyAlignment="1">
      <alignment horizontal="left" vertical="top"/>
    </xf>
    <xf numFmtId="0" fontId="0" fillId="0" borderId="0" xfId="0" applyAlignment="1">
      <alignment horizontal="center" vertical="center" wrapText="1"/>
    </xf>
    <xf numFmtId="2" fontId="1" fillId="0" borderId="9" xfId="0" applyNumberFormat="1" applyFont="1" applyBorder="1" applyAlignment="1">
      <alignment horizontal="center" vertical="center"/>
    </xf>
    <xf numFmtId="2" fontId="0" fillId="2" borderId="9" xfId="0" applyNumberFormat="1" applyFill="1" applyBorder="1" applyAlignment="1">
      <alignment horizontal="center" vertical="center"/>
    </xf>
    <xf numFmtId="2" fontId="0" fillId="0" borderId="9" xfId="0" applyNumberFormat="1" applyBorder="1" applyAlignment="1">
      <alignment horizontal="center" vertical="center"/>
    </xf>
    <xf numFmtId="0" fontId="1" fillId="0" borderId="12" xfId="0" applyFont="1" applyBorder="1" applyAlignment="1">
      <alignment horizontal="center" vertical="center" wrapText="1"/>
    </xf>
    <xf numFmtId="0" fontId="1" fillId="0" borderId="27" xfId="0" applyFont="1" applyBorder="1" applyAlignment="1">
      <alignment horizontal="center" vertical="center" wrapText="1"/>
    </xf>
    <xf numFmtId="0" fontId="0" fillId="0" borderId="12" xfId="0" applyBorder="1" applyAlignment="1">
      <alignment horizontal="right"/>
    </xf>
    <xf numFmtId="0" fontId="0" fillId="0" borderId="29" xfId="0" applyBorder="1" applyAlignment="1">
      <alignment horizontal="right"/>
    </xf>
    <xf numFmtId="0" fontId="0" fillId="0" borderId="28" xfId="0" applyBorder="1" applyAlignment="1">
      <alignment horizontal="right"/>
    </xf>
    <xf numFmtId="0" fontId="0" fillId="0" borderId="14" xfId="0" applyBorder="1" applyAlignment="1">
      <alignment horizontal="right"/>
    </xf>
    <xf numFmtId="0" fontId="0" fillId="0" borderId="27" xfId="0" applyBorder="1" applyAlignment="1">
      <alignment horizontal="right"/>
    </xf>
    <xf numFmtId="2" fontId="0" fillId="3" borderId="12" xfId="0" applyNumberFormat="1" applyFill="1" applyBorder="1" applyAlignment="1">
      <alignment horizontal="left"/>
    </xf>
    <xf numFmtId="2" fontId="0" fillId="0" borderId="29" xfId="0" applyNumberFormat="1" applyBorder="1" applyAlignment="1">
      <alignment horizontal="left"/>
    </xf>
    <xf numFmtId="2" fontId="0" fillId="0" borderId="28" xfId="0" applyNumberFormat="1" applyBorder="1" applyAlignment="1">
      <alignment horizontal="left"/>
    </xf>
    <xf numFmtId="2" fontId="0" fillId="3" borderId="14" xfId="0" applyNumberFormat="1" applyFill="1" applyBorder="1" applyAlignment="1">
      <alignment horizontal="left"/>
    </xf>
    <xf numFmtId="2" fontId="0" fillId="0" borderId="27" xfId="0" applyNumberFormat="1" applyBorder="1" applyAlignment="1">
      <alignment horizontal="left"/>
    </xf>
    <xf numFmtId="2" fontId="0" fillId="3" borderId="28" xfId="0" applyNumberFormat="1" applyFill="1" applyBorder="1" applyAlignment="1">
      <alignment horizontal="left"/>
    </xf>
    <xf numFmtId="2" fontId="0" fillId="3" borderId="29" xfId="0" applyNumberFormat="1" applyFill="1" applyBorder="1" applyAlignment="1">
      <alignment horizontal="left"/>
    </xf>
    <xf numFmtId="2" fontId="0" fillId="4" borderId="27" xfId="0" applyNumberFormat="1" applyFill="1" applyBorder="1" applyAlignment="1">
      <alignment horizontal="left"/>
    </xf>
    <xf numFmtId="2" fontId="0" fillId="0" borderId="14" xfId="0" applyNumberFormat="1" applyBorder="1" applyAlignment="1">
      <alignment horizontal="left"/>
    </xf>
    <xf numFmtId="2" fontId="0" fillId="3" borderId="27" xfId="0" applyNumberFormat="1" applyFill="1" applyBorder="1" applyAlignment="1">
      <alignment horizontal="left"/>
    </xf>
    <xf numFmtId="0" fontId="0" fillId="0" borderId="1" xfId="0" applyBorder="1" applyAlignment="1">
      <alignment horizontal="right"/>
    </xf>
    <xf numFmtId="0" fontId="0" fillId="0" borderId="3" xfId="0" applyBorder="1" applyAlignment="1">
      <alignment horizontal="right"/>
    </xf>
    <xf numFmtId="0" fontId="0" fillId="0" borderId="6" xfId="0" applyBorder="1" applyAlignment="1">
      <alignment horizontal="right"/>
    </xf>
    <xf numFmtId="0" fontId="0" fillId="0" borderId="2" xfId="0" applyBorder="1" applyAlignment="1">
      <alignment horizontal="right"/>
    </xf>
    <xf numFmtId="0" fontId="0" fillId="0" borderId="8" xfId="0" applyBorder="1" applyAlignment="1">
      <alignment horizontal="right"/>
    </xf>
    <xf numFmtId="0" fontId="0" fillId="0" borderId="30" xfId="0" applyBorder="1" applyAlignment="1">
      <alignment horizontal="center" vertical="center"/>
    </xf>
    <xf numFmtId="0" fontId="0" fillId="0" borderId="3" xfId="0" applyBorder="1" applyAlignment="1">
      <alignment horizontal="center" vertical="center"/>
    </xf>
    <xf numFmtId="0" fontId="1" fillId="0" borderId="12" xfId="0" applyFont="1" applyBorder="1" applyAlignment="1">
      <alignment horizontal="center" vertical="center"/>
    </xf>
    <xf numFmtId="0" fontId="0" fillId="0" borderId="31" xfId="0" applyBorder="1" applyAlignment="1">
      <alignment horizontal="center" vertical="center"/>
    </xf>
    <xf numFmtId="0" fontId="0" fillId="0" borderId="33" xfId="0" applyBorder="1" applyAlignment="1">
      <alignment horizontal="center" vertical="center"/>
    </xf>
    <xf numFmtId="0" fontId="0" fillId="0" borderId="34" xfId="0" applyBorder="1" applyAlignment="1">
      <alignment horizontal="center" vertical="center"/>
    </xf>
    <xf numFmtId="0" fontId="0" fillId="0" borderId="28" xfId="0" applyBorder="1" applyAlignment="1">
      <alignment horizontal="center" vertical="center"/>
    </xf>
    <xf numFmtId="0" fontId="0" fillId="0" borderId="36" xfId="0" applyBorder="1" applyAlignment="1">
      <alignment horizontal="center" vertical="center"/>
    </xf>
    <xf numFmtId="0" fontId="0" fillId="0" borderId="32" xfId="0" applyBorder="1" applyAlignment="1">
      <alignment horizontal="center" vertical="center"/>
    </xf>
    <xf numFmtId="0" fontId="0" fillId="0" borderId="35" xfId="0" applyBorder="1" applyAlignment="1">
      <alignment horizontal="center" vertical="center"/>
    </xf>
    <xf numFmtId="0" fontId="0" fillId="0" borderId="37" xfId="0" applyBorder="1" applyAlignment="1">
      <alignment horizontal="center" vertical="center"/>
    </xf>
    <xf numFmtId="0" fontId="0" fillId="0" borderId="29" xfId="0" applyBorder="1" applyAlignment="1">
      <alignment horizontal="center" vertical="center"/>
    </xf>
    <xf numFmtId="0" fontId="1" fillId="0" borderId="7" xfId="0" applyFont="1" applyBorder="1" applyAlignment="1">
      <alignment horizontal="center" vertical="center" textRotation="90"/>
    </xf>
    <xf numFmtId="0" fontId="0" fillId="0" borderId="38" xfId="0" applyBorder="1" applyAlignment="1">
      <alignment horizontal="center" vertical="center"/>
    </xf>
    <xf numFmtId="0" fontId="1" fillId="0" borderId="38" xfId="0" applyFont="1" applyBorder="1" applyAlignment="1">
      <alignment horizontal="center" vertical="center"/>
    </xf>
    <xf numFmtId="0" fontId="1" fillId="0" borderId="5" xfId="0" applyFont="1" applyBorder="1" applyAlignment="1">
      <alignment horizontal="center" vertical="center"/>
    </xf>
    <xf numFmtId="0" fontId="0" fillId="0" borderId="0" xfId="0" applyAlignment="1">
      <alignment vertical="center"/>
    </xf>
    <xf numFmtId="0" fontId="1" fillId="5" borderId="0" xfId="0" applyFont="1" applyFill="1" applyAlignment="1">
      <alignment horizontal="center" vertical="center"/>
    </xf>
    <xf numFmtId="0" fontId="1" fillId="5" borderId="0" xfId="0" applyFont="1" applyFill="1" applyAlignment="1">
      <alignment vertical="center"/>
    </xf>
    <xf numFmtId="0" fontId="0" fillId="0" borderId="11" xfId="0" applyBorder="1" applyAlignment="1">
      <alignment horizontal="center" vertical="center"/>
    </xf>
    <xf numFmtId="0" fontId="0" fillId="0" borderId="23" xfId="0" applyBorder="1" applyAlignment="1">
      <alignment horizontal="center" vertical="center"/>
    </xf>
    <xf numFmtId="0" fontId="0" fillId="0" borderId="22"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1" fillId="0" borderId="18" xfId="0" applyFont="1" applyBorder="1" applyAlignment="1">
      <alignment horizontal="center" vertical="center"/>
    </xf>
    <xf numFmtId="0" fontId="1" fillId="0" borderId="22" xfId="0" applyFont="1" applyBorder="1" applyAlignment="1">
      <alignment horizontal="center" vertical="center"/>
    </xf>
    <xf numFmtId="0" fontId="0" fillId="0" borderId="16" xfId="0" applyBorder="1" applyAlignment="1">
      <alignment horizontal="center" vertical="center"/>
    </xf>
    <xf numFmtId="0" fontId="0" fillId="0" borderId="18" xfId="0" applyBorder="1" applyAlignment="1">
      <alignment horizontal="center" vertical="center"/>
    </xf>
    <xf numFmtId="0" fontId="0" fillId="0" borderId="19" xfId="0" applyBorder="1" applyAlignment="1">
      <alignment horizontal="center" vertical="center"/>
    </xf>
    <xf numFmtId="0" fontId="1" fillId="0" borderId="26" xfId="0" applyFont="1" applyBorder="1" applyAlignment="1">
      <alignment horizontal="center" vertical="center"/>
    </xf>
    <xf numFmtId="0" fontId="0" fillId="0" borderId="39"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1" fillId="0" borderId="19" xfId="0" applyFont="1" applyBorder="1" applyAlignment="1">
      <alignment horizontal="center" vertical="center"/>
    </xf>
    <xf numFmtId="0" fontId="1" fillId="0" borderId="18" xfId="0" applyFont="1" applyBorder="1" applyAlignment="1">
      <alignment vertical="center"/>
    </xf>
    <xf numFmtId="0" fontId="1" fillId="0" borderId="6" xfId="0" applyFont="1" applyBorder="1" applyAlignment="1">
      <alignment horizontal="center" vertical="center"/>
    </xf>
    <xf numFmtId="0" fontId="1" fillId="0" borderId="0" xfId="0" applyFont="1" applyAlignment="1">
      <alignment vertical="center" textRotation="90"/>
    </xf>
    <xf numFmtId="0" fontId="1" fillId="0" borderId="0" xfId="0" applyFont="1" applyAlignment="1">
      <alignment vertical="center"/>
    </xf>
    <xf numFmtId="0" fontId="1" fillId="0" borderId="0" xfId="0" applyFont="1"/>
    <xf numFmtId="0" fontId="1" fillId="0" borderId="11" xfId="0" applyFont="1" applyBorder="1" applyAlignment="1">
      <alignment horizontal="center" vertical="center"/>
    </xf>
    <xf numFmtId="0" fontId="1" fillId="0" borderId="16" xfId="0" applyFont="1" applyBorder="1" applyAlignment="1">
      <alignment horizontal="center" vertical="center"/>
    </xf>
    <xf numFmtId="0" fontId="1" fillId="0" borderId="20" xfId="0" applyFont="1" applyBorder="1" applyAlignment="1">
      <alignment vertical="center" textRotation="90"/>
    </xf>
    <xf numFmtId="0" fontId="1" fillId="0" borderId="7" xfId="0" applyFont="1" applyBorder="1" applyAlignment="1">
      <alignment horizontal="center" vertical="center" wrapText="1"/>
    </xf>
    <xf numFmtId="0" fontId="1" fillId="0" borderId="0" xfId="0" applyFont="1" applyAlignment="1">
      <alignment horizontal="center" vertical="center" textRotation="90"/>
    </xf>
    <xf numFmtId="0" fontId="2" fillId="0" borderId="0" xfId="0" applyFont="1" applyAlignment="1">
      <alignment horizontal="left" vertical="center"/>
    </xf>
    <xf numFmtId="0" fontId="1" fillId="6" borderId="6" xfId="0" applyFont="1" applyFill="1" applyBorder="1" applyAlignment="1">
      <alignment horizontal="center" vertical="center"/>
    </xf>
    <xf numFmtId="0" fontId="0" fillId="6" borderId="6" xfId="0" applyFill="1" applyBorder="1" applyAlignment="1">
      <alignment horizontal="center" vertical="center"/>
    </xf>
    <xf numFmtId="0" fontId="0" fillId="6" borderId="3" xfId="0" applyFill="1" applyBorder="1" applyAlignment="1">
      <alignment horizontal="center" vertical="center"/>
    </xf>
    <xf numFmtId="0" fontId="0" fillId="6" borderId="8" xfId="0" applyFill="1" applyBorder="1" applyAlignment="1">
      <alignment horizontal="center" vertical="center"/>
    </xf>
    <xf numFmtId="0" fontId="0" fillId="6" borderId="2" xfId="0" applyFill="1" applyBorder="1" applyAlignment="1">
      <alignment horizontal="center" vertical="center"/>
    </xf>
    <xf numFmtId="0" fontId="0" fillId="6" borderId="31" xfId="0" applyFill="1" applyBorder="1" applyAlignment="1">
      <alignment horizontal="center" vertical="center"/>
    </xf>
    <xf numFmtId="0" fontId="0" fillId="6" borderId="30" xfId="0" applyFill="1" applyBorder="1" applyAlignment="1">
      <alignment horizontal="center" vertical="center"/>
    </xf>
    <xf numFmtId="0" fontId="1" fillId="0" borderId="4" xfId="0" applyFont="1" applyBorder="1" applyAlignment="1">
      <alignment horizontal="left" vertical="top" wrapText="1"/>
    </xf>
    <xf numFmtId="0" fontId="1" fillId="0" borderId="10" xfId="0" applyFont="1" applyBorder="1" applyAlignment="1">
      <alignment horizontal="left" vertical="top" wrapText="1"/>
    </xf>
    <xf numFmtId="0" fontId="1" fillId="0" borderId="20" xfId="0" applyFont="1" applyBorder="1" applyAlignment="1">
      <alignment horizontal="left" vertical="top" wrapText="1"/>
    </xf>
    <xf numFmtId="0" fontId="1" fillId="0" borderId="7" xfId="0" applyFont="1" applyBorder="1" applyAlignment="1">
      <alignment horizontal="left" vertical="top" wrapText="1"/>
    </xf>
    <xf numFmtId="0" fontId="1" fillId="0" borderId="20" xfId="0" applyFont="1" applyBorder="1" applyAlignment="1">
      <alignment horizontal="left" vertical="top"/>
    </xf>
    <xf numFmtId="2" fontId="1" fillId="0" borderId="0" xfId="0" applyNumberFormat="1" applyFont="1"/>
    <xf numFmtId="0" fontId="0" fillId="0" borderId="13" xfId="0" applyBorder="1" applyAlignment="1">
      <alignment horizontal="center" vertical="center"/>
    </xf>
    <xf numFmtId="0" fontId="0" fillId="0" borderId="21" xfId="0" applyBorder="1" applyAlignment="1">
      <alignment horizontal="center" vertical="center"/>
    </xf>
    <xf numFmtId="0" fontId="0" fillId="0" borderId="17" xfId="0" applyBorder="1" applyAlignment="1">
      <alignment horizontal="center" vertical="center"/>
    </xf>
    <xf numFmtId="0" fontId="1" fillId="7" borderId="0" xfId="0" applyFont="1" applyFill="1"/>
    <xf numFmtId="0" fontId="0" fillId="0" borderId="40" xfId="0" applyBorder="1" applyAlignment="1">
      <alignment horizontal="right"/>
    </xf>
    <xf numFmtId="0" fontId="0" fillId="0" borderId="40" xfId="0" applyBorder="1" applyAlignment="1">
      <alignment horizontal="center" vertical="center"/>
    </xf>
    <xf numFmtId="0" fontId="0" fillId="0" borderId="2" xfId="0" applyBorder="1" applyAlignment="1">
      <alignment horizontal="center"/>
    </xf>
    <xf numFmtId="0" fontId="0" fillId="0" borderId="3" xfId="0" applyBorder="1" applyAlignment="1">
      <alignment horizontal="center"/>
    </xf>
    <xf numFmtId="0" fontId="0" fillId="0" borderId="6" xfId="0" applyBorder="1" applyAlignment="1">
      <alignment horizontal="center"/>
    </xf>
    <xf numFmtId="0" fontId="0" fillId="0" borderId="40" xfId="0" applyBorder="1" applyAlignment="1">
      <alignment horizontal="center"/>
    </xf>
    <xf numFmtId="0" fontId="0" fillId="0" borderId="8" xfId="0" applyBorder="1" applyAlignment="1">
      <alignment horizontal="center"/>
    </xf>
    <xf numFmtId="0" fontId="0" fillId="0" borderId="41" xfId="0" applyBorder="1" applyAlignment="1">
      <alignment horizontal="center" vertical="center"/>
    </xf>
    <xf numFmtId="0" fontId="0" fillId="0" borderId="41" xfId="0" quotePrefix="1" applyBorder="1" applyAlignment="1">
      <alignment horizontal="center" vertical="center"/>
    </xf>
    <xf numFmtId="164" fontId="0" fillId="0" borderId="0" xfId="0" applyNumberFormat="1"/>
    <xf numFmtId="164" fontId="1" fillId="0" borderId="5" xfId="0" applyNumberFormat="1" applyFont="1" applyBorder="1" applyAlignment="1">
      <alignment horizontal="center" vertical="center"/>
    </xf>
    <xf numFmtId="164" fontId="0" fillId="0" borderId="2" xfId="0" applyNumberFormat="1" applyBorder="1" applyAlignment="1">
      <alignment horizontal="right"/>
    </xf>
    <xf numFmtId="164" fontId="0" fillId="0" borderId="3" xfId="0" applyNumberFormat="1" applyBorder="1" applyAlignment="1">
      <alignment horizontal="right"/>
    </xf>
    <xf numFmtId="164" fontId="0" fillId="0" borderId="6" xfId="0" applyNumberFormat="1" applyBorder="1" applyAlignment="1">
      <alignment horizontal="right"/>
    </xf>
    <xf numFmtId="164" fontId="0" fillId="0" borderId="40" xfId="0" applyNumberFormat="1" applyBorder="1" applyAlignment="1">
      <alignment horizontal="right"/>
    </xf>
    <xf numFmtId="164" fontId="0" fillId="0" borderId="8" xfId="0" applyNumberFormat="1" applyBorder="1" applyAlignment="1">
      <alignment horizontal="right"/>
    </xf>
    <xf numFmtId="164" fontId="0" fillId="0" borderId="0" xfId="0" applyNumberFormat="1" applyAlignment="1">
      <alignment horizontal="center" vertical="center"/>
    </xf>
    <xf numFmtId="0" fontId="1" fillId="0" borderId="8" xfId="0" applyFont="1" applyBorder="1" applyAlignment="1">
      <alignment horizontal="center" vertical="center"/>
    </xf>
    <xf numFmtId="0" fontId="0" fillId="0" borderId="8" xfId="0" applyBorder="1" applyAlignment="1">
      <alignment horizontal="center" vertical="center"/>
    </xf>
    <xf numFmtId="0" fontId="0" fillId="0" borderId="24" xfId="0" applyBorder="1" applyAlignment="1">
      <alignment horizontal="left" vertical="top"/>
    </xf>
    <xf numFmtId="0" fontId="0" fillId="0" borderId="13" xfId="0" applyBorder="1" applyAlignment="1">
      <alignment horizontal="left" vertical="top"/>
    </xf>
    <xf numFmtId="0" fontId="0" fillId="0" borderId="11" xfId="0" applyBorder="1" applyAlignment="1">
      <alignment horizontal="left" vertical="top"/>
    </xf>
    <xf numFmtId="0" fontId="1" fillId="0" borderId="16" xfId="0" applyFont="1" applyBorder="1" applyAlignment="1">
      <alignment horizontal="left" vertical="top"/>
    </xf>
    <xf numFmtId="0" fontId="1" fillId="0" borderId="11" xfId="0" applyFont="1" applyBorder="1" applyAlignment="1">
      <alignment horizontal="left" vertical="top"/>
    </xf>
    <xf numFmtId="0" fontId="0" fillId="0" borderId="0" xfId="0" applyAlignment="1">
      <alignment horizontal="left" vertical="top"/>
    </xf>
    <xf numFmtId="0" fontId="4" fillId="0" borderId="42" xfId="0" applyFont="1" applyBorder="1" applyAlignment="1">
      <alignment horizontal="center" vertical="top"/>
    </xf>
    <xf numFmtId="2" fontId="0" fillId="0" borderId="0" xfId="0" applyNumberFormat="1" applyAlignment="1">
      <alignment vertical="center"/>
    </xf>
    <xf numFmtId="0" fontId="1" fillId="7" borderId="0" xfId="0" applyFont="1" applyFill="1" applyAlignment="1">
      <alignment horizontal="center" vertical="center"/>
    </xf>
    <xf numFmtId="0" fontId="0" fillId="7" borderId="0" xfId="0" applyFill="1"/>
    <xf numFmtId="0" fontId="0" fillId="0" borderId="0" xfId="0" applyAlignment="1">
      <alignment horizontal="left" vertical="center"/>
    </xf>
    <xf numFmtId="0" fontId="7" fillId="0" borderId="44" xfId="0" applyFont="1" applyBorder="1" applyAlignment="1">
      <alignment horizontal="center" vertical="top"/>
    </xf>
    <xf numFmtId="0" fontId="0" fillId="0" borderId="17" xfId="0" applyBorder="1" applyAlignment="1">
      <alignment horizontal="left" vertical="top"/>
    </xf>
    <xf numFmtId="0" fontId="0" fillId="0" borderId="16" xfId="0" applyBorder="1" applyAlignment="1">
      <alignment horizontal="left" vertical="top"/>
    </xf>
    <xf numFmtId="0" fontId="1" fillId="0" borderId="0" xfId="0" applyFont="1" applyAlignment="1">
      <alignment horizontal="left" vertical="top"/>
    </xf>
    <xf numFmtId="0" fontId="0" fillId="0" borderId="18" xfId="0" applyBorder="1" applyAlignment="1">
      <alignment horizontal="left" vertical="top"/>
    </xf>
    <xf numFmtId="0" fontId="0" fillId="0" borderId="19" xfId="0" applyBorder="1" applyAlignment="1">
      <alignment horizontal="left" vertical="top"/>
    </xf>
    <xf numFmtId="0" fontId="0" fillId="0" borderId="0" xfId="0" applyAlignment="1">
      <alignment horizontal="center" vertical="center"/>
    </xf>
    <xf numFmtId="2" fontId="0" fillId="0" borderId="0" xfId="0" applyNumberFormat="1" applyAlignment="1">
      <alignment horizontal="center" vertical="center"/>
    </xf>
    <xf numFmtId="0" fontId="1" fillId="0" borderId="0" xfId="0" applyFont="1" applyAlignment="1">
      <alignment horizontal="center" vertical="center" wrapText="1"/>
    </xf>
    <xf numFmtId="0" fontId="1" fillId="0" borderId="0" xfId="0" applyFont="1" applyAlignment="1">
      <alignment horizontal="center" vertical="center"/>
    </xf>
    <xf numFmtId="0" fontId="1" fillId="0" borderId="19" xfId="0" applyFont="1" applyBorder="1" applyAlignment="1">
      <alignment horizontal="center" vertical="center" textRotation="90"/>
    </xf>
    <xf numFmtId="0" fontId="1" fillId="0" borderId="39" xfId="0" applyFont="1" applyBorder="1" applyAlignment="1">
      <alignment horizontal="center" vertical="center"/>
    </xf>
    <xf numFmtId="0" fontId="0" fillId="0" borderId="0" xfId="0" applyAlignment="1">
      <alignment horizontal="center" vertical="center" textRotation="90"/>
    </xf>
    <xf numFmtId="0" fontId="0" fillId="0" borderId="0" xfId="0"/>
    <xf numFmtId="0" fontId="10" fillId="0" borderId="47" xfId="0" applyFont="1" applyBorder="1" applyAlignment="1">
      <alignment horizontal="center" vertical="center"/>
    </xf>
    <xf numFmtId="0" fontId="9" fillId="0" borderId="46" xfId="0" applyFont="1" applyBorder="1" applyAlignment="1">
      <alignment horizontal="center" vertical="center"/>
    </xf>
    <xf numFmtId="0" fontId="6" fillId="0" borderId="43" xfId="0" applyFont="1" applyBorder="1" applyAlignment="1">
      <alignment horizontal="center" vertical="center"/>
    </xf>
    <xf numFmtId="0" fontId="4" fillId="0" borderId="42" xfId="0" applyFont="1" applyBorder="1" applyAlignment="1">
      <alignment horizontal="center" vertical="center"/>
    </xf>
    <xf numFmtId="0" fontId="0" fillId="0" borderId="0" xfId="0" applyNumberFormat="1" applyAlignment="1">
      <alignment horizontal="center" vertical="center"/>
    </xf>
    <xf numFmtId="0" fontId="8" fillId="0" borderId="45" xfId="0" applyFont="1" applyBorder="1" applyAlignment="1">
      <alignment horizontal="center" vertical="center"/>
    </xf>
    <xf numFmtId="0" fontId="5" fillId="5" borderId="0" xfId="0" applyFont="1" applyFill="1" applyAlignment="1">
      <alignment horizontal="center" vertical="top" wrapText="1"/>
    </xf>
    <xf numFmtId="0" fontId="0" fillId="0" borderId="0" xfId="0"/>
    <xf numFmtId="0" fontId="1" fillId="0" borderId="17" xfId="0" applyFont="1" applyBorder="1" applyAlignment="1">
      <alignment horizontal="left" vertical="top"/>
    </xf>
    <xf numFmtId="0" fontId="0" fillId="0" borderId="18" xfId="0" applyBorder="1"/>
    <xf numFmtId="0" fontId="0" fillId="0" borderId="19" xfId="0" applyBorder="1"/>
    <xf numFmtId="0" fontId="1" fillId="0" borderId="19" xfId="0" applyFont="1" applyBorder="1" applyAlignment="1">
      <alignment horizontal="left" vertical="top"/>
    </xf>
    <xf numFmtId="0" fontId="0" fillId="0" borderId="17" xfId="0" applyBorder="1" applyAlignment="1">
      <alignment horizontal="left" vertical="top"/>
    </xf>
    <xf numFmtId="0" fontId="0" fillId="0" borderId="16" xfId="0" applyBorder="1" applyAlignment="1">
      <alignment horizontal="left" vertical="top"/>
    </xf>
    <xf numFmtId="0" fontId="1" fillId="0" borderId="24" xfId="0" applyFont="1" applyBorder="1" applyAlignment="1">
      <alignment horizontal="left" vertical="top"/>
    </xf>
    <xf numFmtId="0" fontId="1" fillId="0" borderId="0" xfId="0" applyFont="1" applyAlignment="1">
      <alignment horizontal="left" vertical="top"/>
    </xf>
    <xf numFmtId="0" fontId="0" fillId="0" borderId="24" xfId="0" applyBorder="1"/>
    <xf numFmtId="0" fontId="1" fillId="0" borderId="13" xfId="0" applyFont="1" applyBorder="1" applyAlignment="1">
      <alignment horizontal="left" vertical="top"/>
    </xf>
    <xf numFmtId="0" fontId="0" fillId="0" borderId="18" xfId="0" applyBorder="1" applyAlignment="1">
      <alignment horizontal="left" vertical="top"/>
    </xf>
    <xf numFmtId="0" fontId="0" fillId="0" borderId="19" xfId="0" applyBorder="1" applyAlignment="1">
      <alignment horizontal="left" vertical="top"/>
    </xf>
    <xf numFmtId="0" fontId="1" fillId="4" borderId="0" xfId="0" applyFont="1" applyFill="1" applyAlignment="1">
      <alignment horizontal="center" vertical="center"/>
    </xf>
    <xf numFmtId="0" fontId="0" fillId="0" borderId="0" xfId="0" applyAlignment="1">
      <alignment horizontal="center" vertical="center"/>
    </xf>
    <xf numFmtId="0" fontId="3" fillId="8" borderId="0" xfId="0" applyFont="1" applyFill="1" applyAlignment="1">
      <alignment horizontal="center" vertical="center" wrapText="1"/>
    </xf>
    <xf numFmtId="2" fontId="0" fillId="0" borderId="0" xfId="0" applyNumberFormat="1" applyAlignment="1">
      <alignment horizontal="center" vertical="center"/>
    </xf>
    <xf numFmtId="0" fontId="1" fillId="0" borderId="0" xfId="0" applyFont="1" applyAlignment="1">
      <alignment horizontal="center" vertical="center" wrapText="1"/>
    </xf>
    <xf numFmtId="0" fontId="1" fillId="0" borderId="29" xfId="0" applyFont="1" applyBorder="1" applyAlignment="1">
      <alignment horizontal="center" vertical="center" wrapText="1"/>
    </xf>
    <xf numFmtId="0" fontId="0" fillId="0" borderId="26" xfId="0" applyBorder="1"/>
    <xf numFmtId="0" fontId="0" fillId="0" borderId="29" xfId="0" applyBorder="1"/>
    <xf numFmtId="0" fontId="1" fillId="4" borderId="18" xfId="0" applyFont="1" applyFill="1" applyBorder="1" applyAlignment="1">
      <alignment horizontal="center" vertical="center" wrapText="1"/>
    </xf>
    <xf numFmtId="0" fontId="1" fillId="0" borderId="0" xfId="0" applyFont="1" applyAlignment="1">
      <alignment horizontal="center" vertical="center"/>
    </xf>
    <xf numFmtId="0" fontId="1" fillId="9" borderId="0" xfId="0" applyFont="1" applyFill="1" applyAlignment="1">
      <alignment horizontal="center" vertical="center" wrapText="1"/>
    </xf>
    <xf numFmtId="0" fontId="1" fillId="0" borderId="29" xfId="0" applyFont="1" applyBorder="1" applyAlignment="1">
      <alignment horizontal="center" vertical="center"/>
    </xf>
    <xf numFmtId="0" fontId="1" fillId="0" borderId="39" xfId="0" applyFont="1" applyBorder="1" applyAlignment="1">
      <alignment horizontal="center" vertical="center"/>
    </xf>
    <xf numFmtId="0" fontId="0" fillId="0" borderId="23" xfId="0" applyBorder="1"/>
    <xf numFmtId="0" fontId="1" fillId="0" borderId="19" xfId="0" applyFont="1" applyBorder="1" applyAlignment="1">
      <alignment horizontal="center" vertical="center" textRotation="90"/>
    </xf>
    <xf numFmtId="0" fontId="1" fillId="0" borderId="17" xfId="0" applyFont="1" applyBorder="1" applyAlignment="1">
      <alignment horizontal="center" vertical="center" textRotation="90"/>
    </xf>
    <xf numFmtId="0" fontId="1" fillId="0" borderId="23" xfId="0" applyFont="1" applyBorder="1" applyAlignment="1">
      <alignment horizontal="center" vertical="center"/>
    </xf>
    <xf numFmtId="0" fontId="0" fillId="0" borderId="11" xfId="0" applyBorder="1"/>
    <xf numFmtId="0" fontId="0" fillId="0" borderId="0" xfId="0" applyAlignment="1">
      <alignment horizontal="center" vertical="center" textRotation="90"/>
    </xf>
  </cellXfs>
  <cellStyles count="1">
    <cellStyle name="Normal" xfId="0" builtinId="0"/>
  </cellStyles>
  <dxfs count="24">
    <dxf>
      <fill>
        <patternFill>
          <bgColor theme="1" tint="0.499984740745262"/>
        </patternFill>
      </fill>
    </dxf>
    <dxf>
      <fill>
        <patternFill>
          <bgColor theme="2"/>
        </patternFill>
      </fill>
    </dxf>
    <dxf>
      <font>
        <color theme="5"/>
      </font>
      <fill>
        <patternFill>
          <bgColor theme="5" tint="0.39994506668294322"/>
        </patternFill>
      </fill>
    </dxf>
    <dxf>
      <fill>
        <patternFill>
          <bgColor theme="1" tint="0.499984740745262"/>
        </patternFill>
      </fill>
    </dxf>
    <dxf>
      <fill>
        <patternFill>
          <bgColor theme="2"/>
        </patternFill>
      </fill>
    </dxf>
    <dxf>
      <font>
        <color theme="5"/>
      </font>
      <fill>
        <patternFill>
          <bgColor theme="5" tint="0.39994506668294322"/>
        </patternFill>
      </fill>
    </dxf>
    <dxf>
      <font>
        <color theme="5"/>
      </font>
      <fill>
        <patternFill>
          <bgColor theme="5" tint="0.39994506668294322"/>
        </patternFill>
      </fill>
    </dxf>
    <dxf>
      <font>
        <color theme="5"/>
      </font>
      <fill>
        <patternFill>
          <bgColor theme="5" tint="-0.24994659260841701"/>
        </patternFill>
      </fill>
    </dxf>
    <dxf>
      <font>
        <color theme="5"/>
      </font>
      <fill>
        <patternFill>
          <bgColor theme="5" tint="0.59996337778862885"/>
        </patternFill>
      </fill>
    </dxf>
    <dxf>
      <fill>
        <patternFill>
          <bgColor theme="9" tint="0.59996337778862885"/>
        </patternFill>
      </fill>
    </dxf>
    <dxf>
      <fill>
        <patternFill>
          <bgColor theme="7" tint="0.59996337778862885"/>
        </patternFill>
      </fill>
    </dxf>
    <dxf>
      <fill>
        <patternFill>
          <bgColor theme="9" tint="0.39994506668294322"/>
        </patternFill>
      </fill>
    </dxf>
    <dxf>
      <fill>
        <patternFill>
          <bgColor theme="7"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5" tint="0.59996337778862885"/>
        </patternFill>
      </fill>
    </dxf>
    <dxf>
      <font>
        <color theme="0"/>
      </font>
      <fill>
        <patternFill>
          <bgColor rgb="FF0070C0"/>
        </patternFill>
      </fill>
    </dxf>
    <dxf>
      <fill>
        <patternFill>
          <bgColor rgb="FF92D050"/>
        </patternFill>
      </fill>
    </dxf>
    <dxf>
      <fill>
        <patternFill>
          <bgColor rgb="FFFF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PETRI GRASP: Grasps Comparison over Linear Cuadrants</a:t>
            </a:r>
          </a:p>
        </c:rich>
      </c:tx>
      <c:overlay val="0"/>
      <c:spPr>
        <a:noFill/>
        <a:ln>
          <a:noFill/>
          <a:prstDash val="solid"/>
        </a:ln>
      </c:spPr>
    </c:title>
    <c:autoTitleDeleted val="0"/>
    <c:plotArea>
      <c:layout/>
      <c:barChart>
        <c:barDir val="col"/>
        <c:grouping val="clustered"/>
        <c:varyColors val="0"/>
        <c:ser>
          <c:idx val="0"/>
          <c:order val="0"/>
          <c:tx>
            <c:strRef>
              <c:f>'raw alpha for graphs'!$H$1</c:f>
              <c:strCache>
                <c:ptCount val="1"/>
                <c:pt idx="0">
                  <c:v>#VALEUR!</c:v>
                </c:pt>
              </c:strCache>
            </c:strRef>
          </c:tx>
          <c:spPr>
            <a:solidFill>
              <a:schemeClr val="accent1"/>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graphs'!$H$2:$H$8</c:f>
              <c:numCache>
                <c:formatCode>0.000</c:formatCode>
                <c:ptCount val="7"/>
                <c:pt idx="0">
                  <c:v>0.67</c:v>
                </c:pt>
                <c:pt idx="1">
                  <c:v>0.83599999999999997</c:v>
                </c:pt>
                <c:pt idx="2">
                  <c:v>0.42199999999999999</c:v>
                </c:pt>
                <c:pt idx="3">
                  <c:v>0.74</c:v>
                </c:pt>
                <c:pt idx="4">
                  <c:v>1.212</c:v>
                </c:pt>
                <c:pt idx="5">
                  <c:v>0.19600000000000001</c:v>
                </c:pt>
                <c:pt idx="6">
                  <c:v>0.56699999999999995</c:v>
                </c:pt>
              </c:numCache>
            </c:numRef>
          </c:val>
          <c:extLst>
            <c:ext xmlns:c16="http://schemas.microsoft.com/office/drawing/2014/chart" uri="{C3380CC4-5D6E-409C-BE32-E72D297353CC}">
              <c16:uniqueId val="{00000000-276B-45F8-B891-A22344404B6E}"/>
            </c:ext>
          </c:extLst>
        </c:ser>
        <c:ser>
          <c:idx val="1"/>
          <c:order val="1"/>
          <c:tx>
            <c:strRef>
              <c:f>'raw alpha for graphs'!$I$1</c:f>
              <c:strCache>
                <c:ptCount val="1"/>
                <c:pt idx="0">
                  <c:v>#VALEUR!</c:v>
                </c:pt>
              </c:strCache>
            </c:strRef>
          </c:tx>
          <c:spPr>
            <a:solidFill>
              <a:schemeClr val="accent2"/>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graphs'!$I$2:$I$8</c:f>
              <c:numCache>
                <c:formatCode>0.000</c:formatCode>
                <c:ptCount val="7"/>
                <c:pt idx="0">
                  <c:v>0.28299999999999997</c:v>
                </c:pt>
                <c:pt idx="1">
                  <c:v>0.81499999999999995</c:v>
                </c:pt>
                <c:pt idx="2">
                  <c:v>0.52200000000000002</c:v>
                </c:pt>
                <c:pt idx="3">
                  <c:v>0</c:v>
                </c:pt>
                <c:pt idx="4">
                  <c:v>0.38100000000000001</c:v>
                </c:pt>
                <c:pt idx="5">
                  <c:v>1.2290000000000001</c:v>
                </c:pt>
                <c:pt idx="6">
                  <c:v>0.40500000000000003</c:v>
                </c:pt>
              </c:numCache>
            </c:numRef>
          </c:val>
          <c:extLst>
            <c:ext xmlns:c16="http://schemas.microsoft.com/office/drawing/2014/chart" uri="{C3380CC4-5D6E-409C-BE32-E72D297353CC}">
              <c16:uniqueId val="{00000001-276B-45F8-B891-A22344404B6E}"/>
            </c:ext>
          </c:extLst>
        </c:ser>
        <c:ser>
          <c:idx val="2"/>
          <c:order val="2"/>
          <c:tx>
            <c:strRef>
              <c:f>'raw alpha for graphs'!$J$1</c:f>
              <c:strCache>
                <c:ptCount val="1"/>
                <c:pt idx="0">
                  <c:v>#VALEUR!</c:v>
                </c:pt>
              </c:strCache>
            </c:strRef>
          </c:tx>
          <c:spPr>
            <a:solidFill>
              <a:schemeClr val="accent3"/>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graphs'!$J$2:$J$8</c:f>
              <c:numCache>
                <c:formatCode>0.000</c:formatCode>
                <c:ptCount val="7"/>
                <c:pt idx="0">
                  <c:v>0.70299999999999996</c:v>
                </c:pt>
                <c:pt idx="1">
                  <c:v>0.95299999999999996</c:v>
                </c:pt>
                <c:pt idx="2">
                  <c:v>0.59399999999999997</c:v>
                </c:pt>
                <c:pt idx="3">
                  <c:v>0</c:v>
                </c:pt>
                <c:pt idx="4">
                  <c:v>0.6</c:v>
                </c:pt>
                <c:pt idx="5">
                  <c:v>0.6</c:v>
                </c:pt>
                <c:pt idx="6">
                  <c:v>4.9939999999999998</c:v>
                </c:pt>
              </c:numCache>
            </c:numRef>
          </c:val>
          <c:extLst>
            <c:ext xmlns:c16="http://schemas.microsoft.com/office/drawing/2014/chart" uri="{C3380CC4-5D6E-409C-BE32-E72D297353CC}">
              <c16:uniqueId val="{00000002-276B-45F8-B891-A22344404B6E}"/>
            </c:ext>
          </c:extLst>
        </c:ser>
        <c:ser>
          <c:idx val="3"/>
          <c:order val="3"/>
          <c:tx>
            <c:strRef>
              <c:f>'raw alpha for graphs'!$K$1</c:f>
              <c:strCache>
                <c:ptCount val="1"/>
                <c:pt idx="0">
                  <c:v>#VALEUR!</c:v>
                </c:pt>
              </c:strCache>
            </c:strRef>
          </c:tx>
          <c:spPr>
            <a:solidFill>
              <a:schemeClr val="accent4"/>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graphs'!$K$2:$K$8</c:f>
              <c:numCache>
                <c:formatCode>0.000</c:formatCode>
                <c:ptCount val="7"/>
                <c:pt idx="0">
                  <c:v>0.312</c:v>
                </c:pt>
                <c:pt idx="1">
                  <c:v>1.6910000000000001</c:v>
                </c:pt>
                <c:pt idx="2">
                  <c:v>0.26600000000000001</c:v>
                </c:pt>
                <c:pt idx="3">
                  <c:v>0</c:v>
                </c:pt>
                <c:pt idx="4">
                  <c:v>1.9550000000000001</c:v>
                </c:pt>
                <c:pt idx="5">
                  <c:v>0.14399999999999999</c:v>
                </c:pt>
                <c:pt idx="6">
                  <c:v>0.40500000000000003</c:v>
                </c:pt>
              </c:numCache>
            </c:numRef>
          </c:val>
          <c:extLst>
            <c:ext xmlns:c16="http://schemas.microsoft.com/office/drawing/2014/chart" uri="{C3380CC4-5D6E-409C-BE32-E72D297353CC}">
              <c16:uniqueId val="{00000003-276B-45F8-B891-A22344404B6E}"/>
            </c:ext>
          </c:extLst>
        </c:ser>
        <c:ser>
          <c:idx val="4"/>
          <c:order val="4"/>
          <c:tx>
            <c:strRef>
              <c:f>'raw alpha for graphs'!$L$1</c:f>
              <c:strCache>
                <c:ptCount val="1"/>
                <c:pt idx="0">
                  <c:v>#VALEUR!</c:v>
                </c:pt>
              </c:strCache>
            </c:strRef>
          </c:tx>
          <c:spPr>
            <a:solidFill>
              <a:schemeClr val="accent5"/>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graphs'!$L$2:$L$8</c:f>
              <c:numCache>
                <c:formatCode>0.000</c:formatCode>
                <c:ptCount val="7"/>
                <c:pt idx="0">
                  <c:v>0.221</c:v>
                </c:pt>
                <c:pt idx="1">
                  <c:v>1.4570000000000001</c:v>
                </c:pt>
                <c:pt idx="2">
                  <c:v>0.36799999999999999</c:v>
                </c:pt>
                <c:pt idx="3">
                  <c:v>0</c:v>
                </c:pt>
                <c:pt idx="4">
                  <c:v>0.84199999999999997</c:v>
                </c:pt>
                <c:pt idx="5">
                  <c:v>1.4079999999999999</c:v>
                </c:pt>
                <c:pt idx="6">
                  <c:v>0.28000000000000003</c:v>
                </c:pt>
              </c:numCache>
            </c:numRef>
          </c:val>
          <c:extLst>
            <c:ext xmlns:c16="http://schemas.microsoft.com/office/drawing/2014/chart" uri="{C3380CC4-5D6E-409C-BE32-E72D297353CC}">
              <c16:uniqueId val="{00000004-276B-45F8-B891-A22344404B6E}"/>
            </c:ext>
          </c:extLst>
        </c:ser>
        <c:ser>
          <c:idx val="5"/>
          <c:order val="5"/>
          <c:tx>
            <c:strRef>
              <c:f>'raw alpha for graphs'!$M$1</c:f>
              <c:strCache>
                <c:ptCount val="1"/>
                <c:pt idx="0">
                  <c:v>#VALEUR!</c:v>
                </c:pt>
              </c:strCache>
            </c:strRef>
          </c:tx>
          <c:spPr>
            <a:solidFill>
              <a:schemeClr val="accent6"/>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graphs'!$M$2:$M$8</c:f>
              <c:numCache>
                <c:formatCode>0.000</c:formatCode>
                <c:ptCount val="7"/>
                <c:pt idx="0">
                  <c:v>0.24399999999999999</c:v>
                </c:pt>
                <c:pt idx="1">
                  <c:v>2.7240000000000002</c:v>
                </c:pt>
                <c:pt idx="2">
                  <c:v>0.27200000000000002</c:v>
                </c:pt>
                <c:pt idx="3">
                  <c:v>0</c:v>
                </c:pt>
                <c:pt idx="4">
                  <c:v>1.0580000000000001</c:v>
                </c:pt>
                <c:pt idx="5">
                  <c:v>0.25900000000000001</c:v>
                </c:pt>
                <c:pt idx="6">
                  <c:v>0.39800000000000002</c:v>
                </c:pt>
              </c:numCache>
            </c:numRef>
          </c:val>
          <c:extLst>
            <c:ext xmlns:c16="http://schemas.microsoft.com/office/drawing/2014/chart" uri="{C3380CC4-5D6E-409C-BE32-E72D297353CC}">
              <c16:uniqueId val="{00000005-276B-45F8-B891-A22344404B6E}"/>
            </c:ext>
          </c:extLst>
        </c:ser>
        <c:ser>
          <c:idx val="6"/>
          <c:order val="6"/>
          <c:tx>
            <c:strRef>
              <c:f>'raw alpha for graphs'!$N$1</c:f>
              <c:strCache>
                <c:ptCount val="1"/>
                <c:pt idx="0">
                  <c:v>#VALEUR!</c:v>
                </c:pt>
              </c:strCache>
            </c:strRef>
          </c:tx>
          <c:spPr>
            <a:solidFill>
              <a:schemeClr val="accent1">
                <a:lumMod val="60000"/>
              </a:schemeClr>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graphs'!$N$2:$N$8</c:f>
              <c:numCache>
                <c:formatCode>0.000</c:formatCode>
                <c:ptCount val="7"/>
                <c:pt idx="0">
                  <c:v>0.312</c:v>
                </c:pt>
                <c:pt idx="1">
                  <c:v>1.2150000000000001</c:v>
                </c:pt>
                <c:pt idx="2">
                  <c:v>0.26700000000000002</c:v>
                </c:pt>
                <c:pt idx="3">
                  <c:v>0</c:v>
                </c:pt>
                <c:pt idx="4">
                  <c:v>2.1520000000000001</c:v>
                </c:pt>
                <c:pt idx="5">
                  <c:v>8.6999999999999994E-2</c:v>
                </c:pt>
                <c:pt idx="6">
                  <c:v>0.28699999999999998</c:v>
                </c:pt>
              </c:numCache>
            </c:numRef>
          </c:val>
          <c:extLst>
            <c:ext xmlns:c16="http://schemas.microsoft.com/office/drawing/2014/chart" uri="{C3380CC4-5D6E-409C-BE32-E72D297353CC}">
              <c16:uniqueId val="{00000006-276B-45F8-B891-A22344404B6E}"/>
            </c:ext>
          </c:extLst>
        </c:ser>
        <c:ser>
          <c:idx val="7"/>
          <c:order val="7"/>
          <c:tx>
            <c:strRef>
              <c:f>'raw alpha for graphs'!$O$1</c:f>
              <c:strCache>
                <c:ptCount val="1"/>
                <c:pt idx="0">
                  <c:v>#VALEUR!</c:v>
                </c:pt>
              </c:strCache>
            </c:strRef>
          </c:tx>
          <c:spPr>
            <a:solidFill>
              <a:schemeClr val="accent2">
                <a:lumMod val="60000"/>
              </a:schemeClr>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graphs'!$O$2:$O$8</c:f>
              <c:numCache>
                <c:formatCode>0.000</c:formatCode>
                <c:ptCount val="7"/>
                <c:pt idx="0">
                  <c:v>0.221</c:v>
                </c:pt>
                <c:pt idx="1">
                  <c:v>1.099</c:v>
                </c:pt>
                <c:pt idx="2">
                  <c:v>0</c:v>
                </c:pt>
                <c:pt idx="3">
                  <c:v>0</c:v>
                </c:pt>
                <c:pt idx="4">
                  <c:v>1.0549999999999999</c:v>
                </c:pt>
                <c:pt idx="5">
                  <c:v>0.25900000000000001</c:v>
                </c:pt>
                <c:pt idx="6">
                  <c:v>0.3</c:v>
                </c:pt>
              </c:numCache>
            </c:numRef>
          </c:val>
          <c:extLst>
            <c:ext xmlns:c16="http://schemas.microsoft.com/office/drawing/2014/chart" uri="{C3380CC4-5D6E-409C-BE32-E72D297353CC}">
              <c16:uniqueId val="{00000007-276B-45F8-B891-A22344404B6E}"/>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CAP GRASP: Grasps Comparison over Linear Cuadrants</a:t>
            </a:r>
          </a:p>
        </c:rich>
      </c:tx>
      <c:overlay val="0"/>
      <c:spPr>
        <a:noFill/>
        <a:ln>
          <a:noFill/>
          <a:prstDash val="solid"/>
        </a:ln>
      </c:spPr>
    </c:title>
    <c:autoTitleDeleted val="0"/>
    <c:plotArea>
      <c:layout/>
      <c:barChart>
        <c:barDir val="col"/>
        <c:grouping val="clustered"/>
        <c:varyColors val="0"/>
        <c:ser>
          <c:idx val="0"/>
          <c:order val="0"/>
          <c:tx>
            <c:strRef>
              <c:f>'raw alpha for graphs'!$H$1</c:f>
              <c:strCache>
                <c:ptCount val="1"/>
                <c:pt idx="0">
                  <c:v>#VALEUR!</c:v>
                </c:pt>
              </c:strCache>
            </c:strRef>
          </c:tx>
          <c:spPr>
            <a:solidFill>
              <a:schemeClr val="accent1"/>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graphs'!$H$15:$H$18</c:f>
              <c:numCache>
                <c:formatCode>0.000</c:formatCode>
                <c:ptCount val="4"/>
                <c:pt idx="0">
                  <c:v>0.29599999999999999</c:v>
                </c:pt>
                <c:pt idx="1">
                  <c:v>0.93100000000000005</c:v>
                </c:pt>
                <c:pt idx="2">
                  <c:v>0.57299999999999995</c:v>
                </c:pt>
                <c:pt idx="3">
                  <c:v>0.22900000000000001</c:v>
                </c:pt>
              </c:numCache>
            </c:numRef>
          </c:val>
          <c:extLst>
            <c:ext xmlns:c16="http://schemas.microsoft.com/office/drawing/2014/chart" uri="{C3380CC4-5D6E-409C-BE32-E72D297353CC}">
              <c16:uniqueId val="{00000000-8E43-4F46-8067-30F636997325}"/>
            </c:ext>
          </c:extLst>
        </c:ser>
        <c:ser>
          <c:idx val="1"/>
          <c:order val="1"/>
          <c:tx>
            <c:strRef>
              <c:f>'raw alpha for graphs'!$I$1</c:f>
              <c:strCache>
                <c:ptCount val="1"/>
                <c:pt idx="0">
                  <c:v>#VALEUR!</c:v>
                </c:pt>
              </c:strCache>
            </c:strRef>
          </c:tx>
          <c:spPr>
            <a:solidFill>
              <a:schemeClr val="accent2"/>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graphs'!$I$15:$I$18</c:f>
              <c:numCache>
                <c:formatCode>0.000</c:formatCode>
                <c:ptCount val="4"/>
                <c:pt idx="0">
                  <c:v>0.32800000000000001</c:v>
                </c:pt>
                <c:pt idx="1">
                  <c:v>1.0840000000000001</c:v>
                </c:pt>
                <c:pt idx="2">
                  <c:v>0.63100000000000001</c:v>
                </c:pt>
                <c:pt idx="3">
                  <c:v>0.25900000000000001</c:v>
                </c:pt>
              </c:numCache>
            </c:numRef>
          </c:val>
          <c:extLst>
            <c:ext xmlns:c16="http://schemas.microsoft.com/office/drawing/2014/chart" uri="{C3380CC4-5D6E-409C-BE32-E72D297353CC}">
              <c16:uniqueId val="{00000001-8E43-4F46-8067-30F636997325}"/>
            </c:ext>
          </c:extLst>
        </c:ser>
        <c:ser>
          <c:idx val="2"/>
          <c:order val="2"/>
          <c:tx>
            <c:strRef>
              <c:f>'raw alpha for graphs'!$J$1</c:f>
              <c:strCache>
                <c:ptCount val="1"/>
                <c:pt idx="0">
                  <c:v>#VALEUR!</c:v>
                </c:pt>
              </c:strCache>
            </c:strRef>
          </c:tx>
          <c:spPr>
            <a:solidFill>
              <a:schemeClr val="accent3"/>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graphs'!$J$15:$J$18</c:f>
              <c:numCache>
                <c:formatCode>0.000</c:formatCode>
                <c:ptCount val="4"/>
                <c:pt idx="0">
                  <c:v>0.28399999999999997</c:v>
                </c:pt>
                <c:pt idx="1">
                  <c:v>0.77200000000000002</c:v>
                </c:pt>
                <c:pt idx="2">
                  <c:v>0.497</c:v>
                </c:pt>
                <c:pt idx="3">
                  <c:v>0.22900000000000001</c:v>
                </c:pt>
              </c:numCache>
            </c:numRef>
          </c:val>
          <c:extLst>
            <c:ext xmlns:c16="http://schemas.microsoft.com/office/drawing/2014/chart" uri="{C3380CC4-5D6E-409C-BE32-E72D297353CC}">
              <c16:uniqueId val="{00000002-8E43-4F46-8067-30F636997325}"/>
            </c:ext>
          </c:extLst>
        </c:ser>
        <c:ser>
          <c:idx val="3"/>
          <c:order val="3"/>
          <c:tx>
            <c:strRef>
              <c:f>'raw alpha for graphs'!$K$1</c:f>
              <c:strCache>
                <c:ptCount val="1"/>
                <c:pt idx="0">
                  <c:v>#VALEUR!</c:v>
                </c:pt>
              </c:strCache>
            </c:strRef>
          </c:tx>
          <c:spPr>
            <a:solidFill>
              <a:schemeClr val="accent4"/>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graphs'!$K$15:$K$18</c:f>
              <c:numCache>
                <c:formatCode>0.000</c:formatCode>
                <c:ptCount val="4"/>
                <c:pt idx="0">
                  <c:v>0.70199999999999996</c:v>
                </c:pt>
                <c:pt idx="1">
                  <c:v>0.81799999999999995</c:v>
                </c:pt>
                <c:pt idx="2">
                  <c:v>0.70099999999999996</c:v>
                </c:pt>
                <c:pt idx="3">
                  <c:v>0.76200000000000001</c:v>
                </c:pt>
              </c:numCache>
            </c:numRef>
          </c:val>
          <c:extLst>
            <c:ext xmlns:c16="http://schemas.microsoft.com/office/drawing/2014/chart" uri="{C3380CC4-5D6E-409C-BE32-E72D297353CC}">
              <c16:uniqueId val="{00000003-8E43-4F46-8067-30F636997325}"/>
            </c:ext>
          </c:extLst>
        </c:ser>
        <c:ser>
          <c:idx val="4"/>
          <c:order val="4"/>
          <c:tx>
            <c:strRef>
              <c:f>'raw alpha for graphs'!$L$1</c:f>
              <c:strCache>
                <c:ptCount val="1"/>
                <c:pt idx="0">
                  <c:v>#VALEUR!</c:v>
                </c:pt>
              </c:strCache>
            </c:strRef>
          </c:tx>
          <c:spPr>
            <a:solidFill>
              <a:schemeClr val="accent5"/>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graphs'!$L$15:$L$18</c:f>
              <c:numCache>
                <c:formatCode>0.000</c:formatCode>
                <c:ptCount val="4"/>
                <c:pt idx="0">
                  <c:v>0.78900000000000003</c:v>
                </c:pt>
                <c:pt idx="1">
                  <c:v>0.89400000000000002</c:v>
                </c:pt>
                <c:pt idx="2">
                  <c:v>0.73499999999999999</c:v>
                </c:pt>
                <c:pt idx="3">
                  <c:v>0.36599999999999999</c:v>
                </c:pt>
              </c:numCache>
            </c:numRef>
          </c:val>
          <c:extLst>
            <c:ext xmlns:c16="http://schemas.microsoft.com/office/drawing/2014/chart" uri="{C3380CC4-5D6E-409C-BE32-E72D297353CC}">
              <c16:uniqueId val="{00000004-8E43-4F46-8067-30F636997325}"/>
            </c:ext>
          </c:extLst>
        </c:ser>
        <c:ser>
          <c:idx val="5"/>
          <c:order val="5"/>
          <c:tx>
            <c:strRef>
              <c:f>'raw alpha for graphs'!$M$1</c:f>
              <c:strCache>
                <c:ptCount val="1"/>
                <c:pt idx="0">
                  <c:v>#VALEUR!</c:v>
                </c:pt>
              </c:strCache>
            </c:strRef>
          </c:tx>
          <c:spPr>
            <a:solidFill>
              <a:schemeClr val="accent6"/>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graphs'!$M$15:$M$18</c:f>
              <c:numCache>
                <c:formatCode>0.000</c:formatCode>
                <c:ptCount val="4"/>
                <c:pt idx="0">
                  <c:v>0.69899999999999995</c:v>
                </c:pt>
                <c:pt idx="1">
                  <c:v>0.74099999999999999</c:v>
                </c:pt>
                <c:pt idx="2">
                  <c:v>0.59899999999999998</c:v>
                </c:pt>
                <c:pt idx="3">
                  <c:v>0.40300000000000002</c:v>
                </c:pt>
              </c:numCache>
            </c:numRef>
          </c:val>
          <c:extLst>
            <c:ext xmlns:c16="http://schemas.microsoft.com/office/drawing/2014/chart" uri="{C3380CC4-5D6E-409C-BE32-E72D297353CC}">
              <c16:uniqueId val="{00000005-8E43-4F46-8067-30F636997325}"/>
            </c:ext>
          </c:extLst>
        </c:ser>
        <c:ser>
          <c:idx val="6"/>
          <c:order val="6"/>
          <c:tx>
            <c:strRef>
              <c:f>'raw alpha for graphs'!$N$1</c:f>
              <c:strCache>
                <c:ptCount val="1"/>
                <c:pt idx="0">
                  <c:v>#VALEUR!</c:v>
                </c:pt>
              </c:strCache>
            </c:strRef>
          </c:tx>
          <c:spPr>
            <a:solidFill>
              <a:schemeClr val="accent1">
                <a:lumMod val="60000"/>
              </a:schemeClr>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graphs'!$N$15:$N$18</c:f>
              <c:numCache>
                <c:formatCode>0.000</c:formatCode>
                <c:ptCount val="4"/>
                <c:pt idx="0">
                  <c:v>0.443</c:v>
                </c:pt>
                <c:pt idx="1">
                  <c:v>0.877</c:v>
                </c:pt>
                <c:pt idx="2">
                  <c:v>0.44900000000000001</c:v>
                </c:pt>
                <c:pt idx="3">
                  <c:v>0.54200000000000004</c:v>
                </c:pt>
              </c:numCache>
            </c:numRef>
          </c:val>
          <c:extLst>
            <c:ext xmlns:c16="http://schemas.microsoft.com/office/drawing/2014/chart" uri="{C3380CC4-5D6E-409C-BE32-E72D297353CC}">
              <c16:uniqueId val="{00000006-8E43-4F46-8067-30F636997325}"/>
            </c:ext>
          </c:extLst>
        </c:ser>
        <c:ser>
          <c:idx val="7"/>
          <c:order val="7"/>
          <c:tx>
            <c:strRef>
              <c:f>'raw alpha for graphs'!$O$1</c:f>
              <c:strCache>
                <c:ptCount val="1"/>
                <c:pt idx="0">
                  <c:v>#VALEUR!</c:v>
                </c:pt>
              </c:strCache>
            </c:strRef>
          </c:tx>
          <c:spPr>
            <a:solidFill>
              <a:schemeClr val="accent2">
                <a:lumMod val="60000"/>
              </a:schemeClr>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graphs'!$O$15:$O$18</c:f>
              <c:numCache>
                <c:formatCode>0.000</c:formatCode>
                <c:ptCount val="4"/>
                <c:pt idx="0">
                  <c:v>0.46600000000000003</c:v>
                </c:pt>
                <c:pt idx="1">
                  <c:v>0.95699999999999996</c:v>
                </c:pt>
                <c:pt idx="2">
                  <c:v>0.46200000000000002</c:v>
                </c:pt>
                <c:pt idx="3">
                  <c:v>0.22500000000000001</c:v>
                </c:pt>
              </c:numCache>
            </c:numRef>
          </c:val>
          <c:extLst>
            <c:ext xmlns:c16="http://schemas.microsoft.com/office/drawing/2014/chart" uri="{C3380CC4-5D6E-409C-BE32-E72D297353CC}">
              <c16:uniqueId val="{00000007-8E43-4F46-8067-30F636997325}"/>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CAP GRASP: Grasps Comparison over Linear Axis</a:t>
            </a:r>
          </a:p>
        </c:rich>
      </c:tx>
      <c:overlay val="0"/>
      <c:spPr>
        <a:noFill/>
        <a:ln>
          <a:noFill/>
          <a:prstDash val="solid"/>
        </a:ln>
      </c:spPr>
    </c:title>
    <c:autoTitleDeleted val="0"/>
    <c:plotArea>
      <c:layout/>
      <c:barChart>
        <c:barDir val="col"/>
        <c:grouping val="clustered"/>
        <c:varyColors val="0"/>
        <c:ser>
          <c:idx val="0"/>
          <c:order val="0"/>
          <c:tx>
            <c:strRef>
              <c:f>'raw alpha for graphs'!$B$1</c:f>
              <c:strCache>
                <c:ptCount val="1"/>
                <c:pt idx="0">
                  <c:v>#VALEUR!</c:v>
                </c:pt>
              </c:strCache>
            </c:strRef>
          </c:tx>
          <c:spPr>
            <a:solidFill>
              <a:schemeClr val="accent1"/>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graphs'!$B$15:$B$18</c:f>
              <c:numCache>
                <c:formatCode>0.000</c:formatCode>
                <c:ptCount val="4"/>
                <c:pt idx="0">
                  <c:v>0.25600000000000001</c:v>
                </c:pt>
                <c:pt idx="1">
                  <c:v>0.80800000000000005</c:v>
                </c:pt>
                <c:pt idx="2">
                  <c:v>0.46600000000000003</c:v>
                </c:pt>
                <c:pt idx="3">
                  <c:v>0.22500000000000001</c:v>
                </c:pt>
              </c:numCache>
            </c:numRef>
          </c:val>
          <c:extLst>
            <c:ext xmlns:c16="http://schemas.microsoft.com/office/drawing/2014/chart" uri="{C3380CC4-5D6E-409C-BE32-E72D297353CC}">
              <c16:uniqueId val="{00000000-9E44-4BE7-B6C9-75B0127AD1EA}"/>
            </c:ext>
          </c:extLst>
        </c:ser>
        <c:ser>
          <c:idx val="1"/>
          <c:order val="1"/>
          <c:tx>
            <c:strRef>
              <c:f>'raw alpha for graphs'!$C$1</c:f>
              <c:strCache>
                <c:ptCount val="1"/>
                <c:pt idx="0">
                  <c:v>#VALEUR!</c:v>
                </c:pt>
              </c:strCache>
            </c:strRef>
          </c:tx>
          <c:spPr>
            <a:solidFill>
              <a:schemeClr val="accent2"/>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graphs'!$C$15:$C$18</c:f>
              <c:numCache>
                <c:formatCode>0.000</c:formatCode>
                <c:ptCount val="4"/>
                <c:pt idx="0">
                  <c:v>0.307</c:v>
                </c:pt>
                <c:pt idx="1">
                  <c:v>0.875</c:v>
                </c:pt>
                <c:pt idx="2">
                  <c:v>0.45600000000000002</c:v>
                </c:pt>
                <c:pt idx="3">
                  <c:v>0.16800000000000001</c:v>
                </c:pt>
              </c:numCache>
            </c:numRef>
          </c:val>
          <c:extLst>
            <c:ext xmlns:c16="http://schemas.microsoft.com/office/drawing/2014/chart" uri="{C3380CC4-5D6E-409C-BE32-E72D297353CC}">
              <c16:uniqueId val="{00000001-9E44-4BE7-B6C9-75B0127AD1EA}"/>
            </c:ext>
          </c:extLst>
        </c:ser>
        <c:ser>
          <c:idx val="2"/>
          <c:order val="2"/>
          <c:tx>
            <c:strRef>
              <c:f>'raw alpha for graphs'!$D$1</c:f>
              <c:strCache>
                <c:ptCount val="1"/>
                <c:pt idx="0">
                  <c:v>#VALEUR!</c:v>
                </c:pt>
              </c:strCache>
            </c:strRef>
          </c:tx>
          <c:spPr>
            <a:solidFill>
              <a:schemeClr val="accent3"/>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graphs'!$D$15:$D$18</c:f>
              <c:numCache>
                <c:formatCode>0.000</c:formatCode>
                <c:ptCount val="4"/>
                <c:pt idx="0">
                  <c:v>0.23699999999999999</c:v>
                </c:pt>
                <c:pt idx="1">
                  <c:v>0.70899999999999996</c:v>
                </c:pt>
                <c:pt idx="2">
                  <c:v>0.40500000000000003</c:v>
                </c:pt>
                <c:pt idx="3">
                  <c:v>0.16</c:v>
                </c:pt>
              </c:numCache>
            </c:numRef>
          </c:val>
          <c:extLst>
            <c:ext xmlns:c16="http://schemas.microsoft.com/office/drawing/2014/chart" uri="{C3380CC4-5D6E-409C-BE32-E72D297353CC}">
              <c16:uniqueId val="{00000002-9E44-4BE7-B6C9-75B0127AD1EA}"/>
            </c:ext>
          </c:extLst>
        </c:ser>
        <c:ser>
          <c:idx val="3"/>
          <c:order val="3"/>
          <c:tx>
            <c:strRef>
              <c:f>'raw alpha for graphs'!$E$1</c:f>
              <c:strCache>
                <c:ptCount val="1"/>
                <c:pt idx="0">
                  <c:v>#VALEUR!</c:v>
                </c:pt>
              </c:strCache>
            </c:strRef>
          </c:tx>
          <c:spPr>
            <a:solidFill>
              <a:schemeClr val="accent4"/>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graphs'!$E$15:$E$18</c:f>
              <c:numCache>
                <c:formatCode>0.000</c:formatCode>
                <c:ptCount val="4"/>
                <c:pt idx="0">
                  <c:v>0.20799999999999999</c:v>
                </c:pt>
                <c:pt idx="1">
                  <c:v>0.82699999999999996</c:v>
                </c:pt>
                <c:pt idx="2">
                  <c:v>0.27</c:v>
                </c:pt>
                <c:pt idx="3">
                  <c:v>0.17799999999999999</c:v>
                </c:pt>
              </c:numCache>
            </c:numRef>
          </c:val>
          <c:extLst>
            <c:ext xmlns:c16="http://schemas.microsoft.com/office/drawing/2014/chart" uri="{C3380CC4-5D6E-409C-BE32-E72D297353CC}">
              <c16:uniqueId val="{00000003-9E44-4BE7-B6C9-75B0127AD1EA}"/>
            </c:ext>
          </c:extLst>
        </c:ser>
        <c:ser>
          <c:idx val="4"/>
          <c:order val="4"/>
          <c:tx>
            <c:strRef>
              <c:f>'raw alpha for graphs'!$F$1</c:f>
              <c:strCache>
                <c:ptCount val="1"/>
                <c:pt idx="0">
                  <c:v>#VALEUR!</c:v>
                </c:pt>
              </c:strCache>
            </c:strRef>
          </c:tx>
          <c:spPr>
            <a:solidFill>
              <a:schemeClr val="accent5"/>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graphs'!$F$15:$F$18</c:f>
              <c:numCache>
                <c:formatCode>0.000</c:formatCode>
                <c:ptCount val="4"/>
                <c:pt idx="0">
                  <c:v>0.23599999999999999</c:v>
                </c:pt>
                <c:pt idx="1">
                  <c:v>0.89600000000000002</c:v>
                </c:pt>
                <c:pt idx="2">
                  <c:v>0.26900000000000002</c:v>
                </c:pt>
                <c:pt idx="3">
                  <c:v>0.123</c:v>
                </c:pt>
              </c:numCache>
            </c:numRef>
          </c:val>
          <c:extLst>
            <c:ext xmlns:c16="http://schemas.microsoft.com/office/drawing/2014/chart" uri="{C3380CC4-5D6E-409C-BE32-E72D297353CC}">
              <c16:uniqueId val="{00000004-9E44-4BE7-B6C9-75B0127AD1EA}"/>
            </c:ext>
          </c:extLst>
        </c:ser>
        <c:ser>
          <c:idx val="5"/>
          <c:order val="5"/>
          <c:tx>
            <c:strRef>
              <c:f>'raw alpha for graphs'!$G$1</c:f>
              <c:strCache>
                <c:ptCount val="1"/>
                <c:pt idx="0">
                  <c:v>#VALEUR!</c:v>
                </c:pt>
              </c:strCache>
            </c:strRef>
          </c:tx>
          <c:spPr>
            <a:solidFill>
              <a:schemeClr val="accent6"/>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graphs'!$G$15:$G$18</c:f>
              <c:numCache>
                <c:formatCode>0.000</c:formatCode>
                <c:ptCount val="4"/>
                <c:pt idx="0">
                  <c:v>0.185</c:v>
                </c:pt>
                <c:pt idx="1">
                  <c:v>0.74</c:v>
                </c:pt>
                <c:pt idx="2">
                  <c:v>0.22600000000000001</c:v>
                </c:pt>
                <c:pt idx="3">
                  <c:v>0.12</c:v>
                </c:pt>
              </c:numCache>
            </c:numRef>
          </c:val>
          <c:extLst>
            <c:ext xmlns:c16="http://schemas.microsoft.com/office/drawing/2014/chart" uri="{C3380CC4-5D6E-409C-BE32-E72D297353CC}">
              <c16:uniqueId val="{00000005-9E44-4BE7-B6C9-75B0127AD1EA}"/>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CAP GRASP: Linear Axis Comparison</a:t>
            </a:r>
          </a:p>
        </c:rich>
      </c:tx>
      <c:overlay val="0"/>
      <c:spPr>
        <a:noFill/>
        <a:ln>
          <a:noFill/>
          <a:prstDash val="solid"/>
        </a:ln>
      </c:spPr>
    </c:title>
    <c:autoTitleDeleted val="0"/>
    <c:plotArea>
      <c:layout/>
      <c:barChart>
        <c:barDir val="col"/>
        <c:grouping val="clustered"/>
        <c:varyColors val="0"/>
        <c:ser>
          <c:idx val="0"/>
          <c:order val="0"/>
          <c:tx>
            <c:strRef>
              <c:f>'raw alpha for graphs'!$A$15</c:f>
              <c:strCache>
                <c:ptCount val="1"/>
                <c:pt idx="0">
                  <c:v>C16</c:v>
                </c:pt>
              </c:strCache>
            </c:strRef>
          </c:tx>
          <c:spPr>
            <a:solidFill>
              <a:schemeClr val="accent1"/>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graphs'!$B$15:$G$15</c:f>
              <c:numCache>
                <c:formatCode>0.000</c:formatCode>
                <c:ptCount val="6"/>
                <c:pt idx="0">
                  <c:v>0.25600000000000001</c:v>
                </c:pt>
                <c:pt idx="1">
                  <c:v>0.307</c:v>
                </c:pt>
                <c:pt idx="2">
                  <c:v>0.23699999999999999</c:v>
                </c:pt>
                <c:pt idx="3">
                  <c:v>0.20799999999999999</c:v>
                </c:pt>
                <c:pt idx="4">
                  <c:v>0.23599999999999999</c:v>
                </c:pt>
                <c:pt idx="5">
                  <c:v>0.185</c:v>
                </c:pt>
              </c:numCache>
            </c:numRef>
          </c:val>
          <c:extLst>
            <c:ext xmlns:c16="http://schemas.microsoft.com/office/drawing/2014/chart" uri="{C3380CC4-5D6E-409C-BE32-E72D297353CC}">
              <c16:uniqueId val="{00000000-0DAE-4E6E-B834-A9392BEB1ACF}"/>
            </c:ext>
          </c:extLst>
        </c:ser>
        <c:ser>
          <c:idx val="1"/>
          <c:order val="1"/>
          <c:tx>
            <c:strRef>
              <c:f>'raw alpha for graphs'!$A$16</c:f>
              <c:strCache>
                <c:ptCount val="1"/>
                <c:pt idx="0">
                  <c:v>F17</c:v>
                </c:pt>
              </c:strCache>
            </c:strRef>
          </c:tx>
          <c:spPr>
            <a:solidFill>
              <a:schemeClr val="accent2"/>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graphs'!$B$16:$G$16</c:f>
              <c:numCache>
                <c:formatCode>0.000</c:formatCode>
                <c:ptCount val="6"/>
                <c:pt idx="0">
                  <c:v>0.80800000000000005</c:v>
                </c:pt>
                <c:pt idx="1">
                  <c:v>0.875</c:v>
                </c:pt>
                <c:pt idx="2">
                  <c:v>0.70899999999999996</c:v>
                </c:pt>
                <c:pt idx="3">
                  <c:v>0.82699999999999996</c:v>
                </c:pt>
                <c:pt idx="4">
                  <c:v>0.89600000000000002</c:v>
                </c:pt>
                <c:pt idx="5">
                  <c:v>0.74</c:v>
                </c:pt>
              </c:numCache>
            </c:numRef>
          </c:val>
          <c:extLst>
            <c:ext xmlns:c16="http://schemas.microsoft.com/office/drawing/2014/chart" uri="{C3380CC4-5D6E-409C-BE32-E72D297353CC}">
              <c16:uniqueId val="{00000001-0DAE-4E6E-B834-A9392BEB1ACF}"/>
            </c:ext>
          </c:extLst>
        </c:ser>
        <c:ser>
          <c:idx val="2"/>
          <c:order val="2"/>
          <c:tx>
            <c:strRef>
              <c:f>'raw alpha for graphs'!$A$17</c:f>
              <c:strCache>
                <c:ptCount val="1"/>
                <c:pt idx="0">
                  <c:v>F21</c:v>
                </c:pt>
              </c:strCache>
            </c:strRef>
          </c:tx>
          <c:spPr>
            <a:solidFill>
              <a:schemeClr val="accent3"/>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graphs'!$B$17:$G$17</c:f>
              <c:numCache>
                <c:formatCode>0.000</c:formatCode>
                <c:ptCount val="6"/>
                <c:pt idx="0">
                  <c:v>0.46600000000000003</c:v>
                </c:pt>
                <c:pt idx="1">
                  <c:v>0.45600000000000002</c:v>
                </c:pt>
                <c:pt idx="2">
                  <c:v>0.40500000000000003</c:v>
                </c:pt>
                <c:pt idx="3">
                  <c:v>0.27</c:v>
                </c:pt>
                <c:pt idx="4">
                  <c:v>0.26900000000000002</c:v>
                </c:pt>
                <c:pt idx="5">
                  <c:v>0.22600000000000001</c:v>
                </c:pt>
              </c:numCache>
            </c:numRef>
          </c:val>
          <c:extLst>
            <c:ext xmlns:c16="http://schemas.microsoft.com/office/drawing/2014/chart" uri="{C3380CC4-5D6E-409C-BE32-E72D297353CC}">
              <c16:uniqueId val="{00000002-0DAE-4E6E-B834-A9392BEB1ACF}"/>
            </c:ext>
          </c:extLst>
        </c:ser>
        <c:ser>
          <c:idx val="3"/>
          <c:order val="3"/>
          <c:tx>
            <c:strRef>
              <c:f>'raw alpha for graphs'!$A$18</c:f>
              <c:strCache>
                <c:ptCount val="1"/>
                <c:pt idx="0">
                  <c:v>T16</c:v>
                </c:pt>
              </c:strCache>
            </c:strRef>
          </c:tx>
          <c:spPr>
            <a:solidFill>
              <a:schemeClr val="accent4"/>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graphs'!$B$18:$G$18</c:f>
              <c:numCache>
                <c:formatCode>0.000</c:formatCode>
                <c:ptCount val="6"/>
                <c:pt idx="0">
                  <c:v>0.22500000000000001</c:v>
                </c:pt>
                <c:pt idx="1">
                  <c:v>0.16800000000000001</c:v>
                </c:pt>
                <c:pt idx="2">
                  <c:v>0.16</c:v>
                </c:pt>
                <c:pt idx="3">
                  <c:v>0.17799999999999999</c:v>
                </c:pt>
                <c:pt idx="4">
                  <c:v>0.123</c:v>
                </c:pt>
                <c:pt idx="5">
                  <c:v>0.12</c:v>
                </c:pt>
              </c:numCache>
            </c:numRef>
          </c:val>
          <c:extLst>
            <c:ext xmlns:c16="http://schemas.microsoft.com/office/drawing/2014/chart" uri="{C3380CC4-5D6E-409C-BE32-E72D297353CC}">
              <c16:uniqueId val="{00000003-0DAE-4E6E-B834-A9392BEB1ACF}"/>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CAP GRASP: Linear Cuadrants Comparison</a:t>
            </a:r>
          </a:p>
        </c:rich>
      </c:tx>
      <c:overlay val="0"/>
      <c:spPr>
        <a:noFill/>
        <a:ln>
          <a:noFill/>
          <a:prstDash val="solid"/>
        </a:ln>
      </c:spPr>
    </c:title>
    <c:autoTitleDeleted val="0"/>
    <c:plotArea>
      <c:layout/>
      <c:barChart>
        <c:barDir val="col"/>
        <c:grouping val="clustered"/>
        <c:varyColors val="0"/>
        <c:ser>
          <c:idx val="0"/>
          <c:order val="0"/>
          <c:tx>
            <c:strRef>
              <c:f>'raw alpha for graphs'!$A$15</c:f>
              <c:strCache>
                <c:ptCount val="1"/>
                <c:pt idx="0">
                  <c:v>C16</c:v>
                </c:pt>
              </c:strCache>
            </c:strRef>
          </c:tx>
          <c:spPr>
            <a:solidFill>
              <a:schemeClr val="accent1"/>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graphs'!$H$15:$O$15</c:f>
              <c:numCache>
                <c:formatCode>0.000</c:formatCode>
                <c:ptCount val="8"/>
                <c:pt idx="0">
                  <c:v>0.29599999999999999</c:v>
                </c:pt>
                <c:pt idx="1">
                  <c:v>0.32800000000000001</c:v>
                </c:pt>
                <c:pt idx="2">
                  <c:v>0.28399999999999997</c:v>
                </c:pt>
                <c:pt idx="3">
                  <c:v>0.70199999999999996</c:v>
                </c:pt>
                <c:pt idx="4">
                  <c:v>0.78900000000000003</c:v>
                </c:pt>
                <c:pt idx="5">
                  <c:v>0.69899999999999995</c:v>
                </c:pt>
                <c:pt idx="6">
                  <c:v>0.443</c:v>
                </c:pt>
                <c:pt idx="7">
                  <c:v>0.46600000000000003</c:v>
                </c:pt>
              </c:numCache>
            </c:numRef>
          </c:val>
          <c:extLst>
            <c:ext xmlns:c16="http://schemas.microsoft.com/office/drawing/2014/chart" uri="{C3380CC4-5D6E-409C-BE32-E72D297353CC}">
              <c16:uniqueId val="{00000000-E050-41B6-BF65-BDE37872FC5E}"/>
            </c:ext>
          </c:extLst>
        </c:ser>
        <c:ser>
          <c:idx val="1"/>
          <c:order val="1"/>
          <c:tx>
            <c:strRef>
              <c:f>'raw alpha for graphs'!$A$16</c:f>
              <c:strCache>
                <c:ptCount val="1"/>
                <c:pt idx="0">
                  <c:v>F17</c:v>
                </c:pt>
              </c:strCache>
            </c:strRef>
          </c:tx>
          <c:spPr>
            <a:solidFill>
              <a:schemeClr val="accent2"/>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graphs'!$H$16:$O$16</c:f>
              <c:numCache>
                <c:formatCode>0.000</c:formatCode>
                <c:ptCount val="8"/>
                <c:pt idx="0">
                  <c:v>0.93100000000000005</c:v>
                </c:pt>
                <c:pt idx="1">
                  <c:v>1.0840000000000001</c:v>
                </c:pt>
                <c:pt idx="2">
                  <c:v>0.77200000000000002</c:v>
                </c:pt>
                <c:pt idx="3">
                  <c:v>0.81799999999999995</c:v>
                </c:pt>
                <c:pt idx="4">
                  <c:v>0.89400000000000002</c:v>
                </c:pt>
                <c:pt idx="5">
                  <c:v>0.74099999999999999</c:v>
                </c:pt>
                <c:pt idx="6">
                  <c:v>0.877</c:v>
                </c:pt>
                <c:pt idx="7">
                  <c:v>0.95699999999999996</c:v>
                </c:pt>
              </c:numCache>
            </c:numRef>
          </c:val>
          <c:extLst>
            <c:ext xmlns:c16="http://schemas.microsoft.com/office/drawing/2014/chart" uri="{C3380CC4-5D6E-409C-BE32-E72D297353CC}">
              <c16:uniqueId val="{00000001-E050-41B6-BF65-BDE37872FC5E}"/>
            </c:ext>
          </c:extLst>
        </c:ser>
        <c:ser>
          <c:idx val="2"/>
          <c:order val="2"/>
          <c:tx>
            <c:strRef>
              <c:f>'raw alpha for graphs'!$A$17</c:f>
              <c:strCache>
                <c:ptCount val="1"/>
                <c:pt idx="0">
                  <c:v>F21</c:v>
                </c:pt>
              </c:strCache>
            </c:strRef>
          </c:tx>
          <c:spPr>
            <a:solidFill>
              <a:schemeClr val="accent3"/>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graphs'!$H$17:$O$17</c:f>
              <c:numCache>
                <c:formatCode>0.000</c:formatCode>
                <c:ptCount val="8"/>
                <c:pt idx="0">
                  <c:v>0.57299999999999995</c:v>
                </c:pt>
                <c:pt idx="1">
                  <c:v>0.63100000000000001</c:v>
                </c:pt>
                <c:pt idx="2">
                  <c:v>0.497</c:v>
                </c:pt>
                <c:pt idx="3">
                  <c:v>0.70099999999999996</c:v>
                </c:pt>
                <c:pt idx="4">
                  <c:v>0.73499999999999999</c:v>
                </c:pt>
                <c:pt idx="5">
                  <c:v>0.59899999999999998</c:v>
                </c:pt>
                <c:pt idx="6">
                  <c:v>0.44900000000000001</c:v>
                </c:pt>
                <c:pt idx="7">
                  <c:v>0.46200000000000002</c:v>
                </c:pt>
              </c:numCache>
            </c:numRef>
          </c:val>
          <c:extLst>
            <c:ext xmlns:c16="http://schemas.microsoft.com/office/drawing/2014/chart" uri="{C3380CC4-5D6E-409C-BE32-E72D297353CC}">
              <c16:uniqueId val="{00000002-E050-41B6-BF65-BDE37872FC5E}"/>
            </c:ext>
          </c:extLst>
        </c:ser>
        <c:ser>
          <c:idx val="3"/>
          <c:order val="3"/>
          <c:tx>
            <c:strRef>
              <c:f>'raw alpha for graphs'!$A$18</c:f>
              <c:strCache>
                <c:ptCount val="1"/>
                <c:pt idx="0">
                  <c:v>T16</c:v>
                </c:pt>
              </c:strCache>
            </c:strRef>
          </c:tx>
          <c:spPr>
            <a:solidFill>
              <a:schemeClr val="accent4"/>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graphs'!$H$18:$O$18</c:f>
              <c:numCache>
                <c:formatCode>0.000</c:formatCode>
                <c:ptCount val="8"/>
                <c:pt idx="0">
                  <c:v>0.22900000000000001</c:v>
                </c:pt>
                <c:pt idx="1">
                  <c:v>0.25900000000000001</c:v>
                </c:pt>
                <c:pt idx="2">
                  <c:v>0.22900000000000001</c:v>
                </c:pt>
                <c:pt idx="3">
                  <c:v>0.76200000000000001</c:v>
                </c:pt>
                <c:pt idx="4">
                  <c:v>0.36599999999999999</c:v>
                </c:pt>
                <c:pt idx="5">
                  <c:v>0.40300000000000002</c:v>
                </c:pt>
                <c:pt idx="6">
                  <c:v>0.54200000000000004</c:v>
                </c:pt>
                <c:pt idx="7">
                  <c:v>0.22500000000000001</c:v>
                </c:pt>
              </c:numCache>
            </c:numRef>
          </c:val>
          <c:extLst>
            <c:ext xmlns:c16="http://schemas.microsoft.com/office/drawing/2014/chart" uri="{C3380CC4-5D6E-409C-BE32-E72D297353CC}">
              <c16:uniqueId val="{00000003-E050-41B6-BF65-BDE37872FC5E}"/>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PETRI GRASP: Grasps Comparison over Linear Axis</a:t>
            </a:r>
          </a:p>
        </c:rich>
      </c:tx>
      <c:overlay val="0"/>
      <c:spPr>
        <a:noFill/>
        <a:ln>
          <a:noFill/>
          <a:prstDash val="solid"/>
        </a:ln>
      </c:spPr>
    </c:title>
    <c:autoTitleDeleted val="0"/>
    <c:plotArea>
      <c:layout/>
      <c:barChart>
        <c:barDir val="col"/>
        <c:grouping val="clustered"/>
        <c:varyColors val="0"/>
        <c:ser>
          <c:idx val="0"/>
          <c:order val="0"/>
          <c:tx>
            <c:strRef>
              <c:f>'raw alpha for graphs'!$B$1</c:f>
              <c:strCache>
                <c:ptCount val="1"/>
                <c:pt idx="0">
                  <c:v>#VALEUR!</c:v>
                </c:pt>
              </c:strCache>
            </c:strRef>
          </c:tx>
          <c:spPr>
            <a:solidFill>
              <a:schemeClr val="accent1"/>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graphs'!$B$2:$B$8</c:f>
              <c:numCache>
                <c:formatCode>0.000</c:formatCode>
                <c:ptCount val="7"/>
                <c:pt idx="0">
                  <c:v>0.39300000000000002</c:v>
                </c:pt>
                <c:pt idx="1">
                  <c:v>1.1120000000000001</c:v>
                </c:pt>
                <c:pt idx="2">
                  <c:v>0.28899999999999998</c:v>
                </c:pt>
                <c:pt idx="3">
                  <c:v>0.442</c:v>
                </c:pt>
                <c:pt idx="4">
                  <c:v>0.55300000000000005</c:v>
                </c:pt>
                <c:pt idx="5">
                  <c:v>0.189</c:v>
                </c:pt>
                <c:pt idx="6">
                  <c:v>0.58499999999999996</c:v>
                </c:pt>
              </c:numCache>
            </c:numRef>
          </c:val>
          <c:extLst>
            <c:ext xmlns:c16="http://schemas.microsoft.com/office/drawing/2014/chart" uri="{C3380CC4-5D6E-409C-BE32-E72D297353CC}">
              <c16:uniqueId val="{00000000-09AF-4884-A20A-8772F9B81B7C}"/>
            </c:ext>
          </c:extLst>
        </c:ser>
        <c:ser>
          <c:idx val="1"/>
          <c:order val="1"/>
          <c:tx>
            <c:strRef>
              <c:f>'raw alpha for graphs'!$C$1</c:f>
              <c:strCache>
                <c:ptCount val="1"/>
                <c:pt idx="0">
                  <c:v>#VALEUR!</c:v>
                </c:pt>
              </c:strCache>
            </c:strRef>
          </c:tx>
          <c:spPr>
            <a:solidFill>
              <a:schemeClr val="accent2"/>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graphs'!$C$2:$C$8</c:f>
              <c:numCache>
                <c:formatCode>0.000</c:formatCode>
                <c:ptCount val="7"/>
                <c:pt idx="0">
                  <c:v>0.224</c:v>
                </c:pt>
                <c:pt idx="1">
                  <c:v>1.0169999999999999</c:v>
                </c:pt>
                <c:pt idx="2">
                  <c:v>0.32500000000000001</c:v>
                </c:pt>
                <c:pt idx="3">
                  <c:v>0</c:v>
                </c:pt>
                <c:pt idx="4">
                  <c:v>0.33</c:v>
                </c:pt>
                <c:pt idx="5">
                  <c:v>2.012</c:v>
                </c:pt>
                <c:pt idx="6">
                  <c:v>0.33100000000000002</c:v>
                </c:pt>
              </c:numCache>
            </c:numRef>
          </c:val>
          <c:extLst>
            <c:ext xmlns:c16="http://schemas.microsoft.com/office/drawing/2014/chart" uri="{C3380CC4-5D6E-409C-BE32-E72D297353CC}">
              <c16:uniqueId val="{00000001-09AF-4884-A20A-8772F9B81B7C}"/>
            </c:ext>
          </c:extLst>
        </c:ser>
        <c:ser>
          <c:idx val="2"/>
          <c:order val="2"/>
          <c:tx>
            <c:strRef>
              <c:f>'raw alpha for graphs'!$D$1</c:f>
              <c:strCache>
                <c:ptCount val="1"/>
                <c:pt idx="0">
                  <c:v>#VALEUR!</c:v>
                </c:pt>
              </c:strCache>
            </c:strRef>
          </c:tx>
          <c:spPr>
            <a:solidFill>
              <a:schemeClr val="accent3"/>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graphs'!$D$2:$D$8</c:f>
              <c:numCache>
                <c:formatCode>0.000</c:formatCode>
                <c:ptCount val="7"/>
                <c:pt idx="0">
                  <c:v>0.32</c:v>
                </c:pt>
                <c:pt idx="1">
                  <c:v>1.631</c:v>
                </c:pt>
                <c:pt idx="2">
                  <c:v>0.25700000000000001</c:v>
                </c:pt>
                <c:pt idx="3">
                  <c:v>0</c:v>
                </c:pt>
                <c:pt idx="4">
                  <c:v>0.34799999999999998</c:v>
                </c:pt>
                <c:pt idx="5">
                  <c:v>0.39</c:v>
                </c:pt>
                <c:pt idx="6">
                  <c:v>0.57599999999999996</c:v>
                </c:pt>
              </c:numCache>
            </c:numRef>
          </c:val>
          <c:extLst>
            <c:ext xmlns:c16="http://schemas.microsoft.com/office/drawing/2014/chart" uri="{C3380CC4-5D6E-409C-BE32-E72D297353CC}">
              <c16:uniqueId val="{00000002-09AF-4884-A20A-8772F9B81B7C}"/>
            </c:ext>
          </c:extLst>
        </c:ser>
        <c:ser>
          <c:idx val="3"/>
          <c:order val="3"/>
          <c:tx>
            <c:strRef>
              <c:f>'raw alpha for graphs'!$E$1</c:f>
              <c:strCache>
                <c:ptCount val="1"/>
                <c:pt idx="0">
                  <c:v>#VALEUR!</c:v>
                </c:pt>
              </c:strCache>
            </c:strRef>
          </c:tx>
          <c:spPr>
            <a:solidFill>
              <a:schemeClr val="accent4"/>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graphs'!$E$2:$E$8</c:f>
              <c:numCache>
                <c:formatCode>0.000</c:formatCode>
                <c:ptCount val="7"/>
                <c:pt idx="0">
                  <c:v>0.39300000000000002</c:v>
                </c:pt>
                <c:pt idx="1">
                  <c:v>0.88600000000000001</c:v>
                </c:pt>
                <c:pt idx="2">
                  <c:v>0</c:v>
                </c:pt>
                <c:pt idx="3">
                  <c:v>0.442</c:v>
                </c:pt>
                <c:pt idx="4">
                  <c:v>0.629</c:v>
                </c:pt>
                <c:pt idx="5">
                  <c:v>0.105</c:v>
                </c:pt>
                <c:pt idx="6">
                  <c:v>0.42299999999999999</c:v>
                </c:pt>
              </c:numCache>
            </c:numRef>
          </c:val>
          <c:extLst>
            <c:ext xmlns:c16="http://schemas.microsoft.com/office/drawing/2014/chart" uri="{C3380CC4-5D6E-409C-BE32-E72D297353CC}">
              <c16:uniqueId val="{00000003-09AF-4884-A20A-8772F9B81B7C}"/>
            </c:ext>
          </c:extLst>
        </c:ser>
        <c:ser>
          <c:idx val="4"/>
          <c:order val="4"/>
          <c:tx>
            <c:strRef>
              <c:f>'raw alpha for graphs'!$F$1</c:f>
              <c:strCache>
                <c:ptCount val="1"/>
                <c:pt idx="0">
                  <c:v>#VALEUR!</c:v>
                </c:pt>
              </c:strCache>
            </c:strRef>
          </c:tx>
          <c:spPr>
            <a:solidFill>
              <a:schemeClr val="accent5"/>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graphs'!$F$2:$F$8</c:f>
              <c:numCache>
                <c:formatCode>0.000</c:formatCode>
                <c:ptCount val="7"/>
                <c:pt idx="0">
                  <c:v>0.224</c:v>
                </c:pt>
                <c:pt idx="1">
                  <c:v>0.83299999999999996</c:v>
                </c:pt>
                <c:pt idx="2">
                  <c:v>0</c:v>
                </c:pt>
                <c:pt idx="3">
                  <c:v>0</c:v>
                </c:pt>
                <c:pt idx="4">
                  <c:v>0.371</c:v>
                </c:pt>
                <c:pt idx="5">
                  <c:v>0.44800000000000001</c:v>
                </c:pt>
                <c:pt idx="6">
                  <c:v>0.44700000000000001</c:v>
                </c:pt>
              </c:numCache>
            </c:numRef>
          </c:val>
          <c:extLst>
            <c:ext xmlns:c16="http://schemas.microsoft.com/office/drawing/2014/chart" uri="{C3380CC4-5D6E-409C-BE32-E72D297353CC}">
              <c16:uniqueId val="{00000004-09AF-4884-A20A-8772F9B81B7C}"/>
            </c:ext>
          </c:extLst>
        </c:ser>
        <c:ser>
          <c:idx val="5"/>
          <c:order val="5"/>
          <c:tx>
            <c:strRef>
              <c:f>'raw alpha for graphs'!$G$1</c:f>
              <c:strCache>
                <c:ptCount val="1"/>
                <c:pt idx="0">
                  <c:v>#VALEUR!</c:v>
                </c:pt>
              </c:strCache>
            </c:strRef>
          </c:tx>
          <c:spPr>
            <a:solidFill>
              <a:schemeClr val="accent6"/>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graphs'!$G$2:$G$8</c:f>
              <c:numCache>
                <c:formatCode>0.000</c:formatCode>
                <c:ptCount val="7"/>
                <c:pt idx="0">
                  <c:v>0.32</c:v>
                </c:pt>
                <c:pt idx="1">
                  <c:v>0.97199999999999998</c:v>
                </c:pt>
                <c:pt idx="2">
                  <c:v>0</c:v>
                </c:pt>
                <c:pt idx="3">
                  <c:v>0</c:v>
                </c:pt>
                <c:pt idx="4">
                  <c:v>0.40200000000000002</c:v>
                </c:pt>
                <c:pt idx="5">
                  <c:v>0.14299999999999999</c:v>
                </c:pt>
                <c:pt idx="6">
                  <c:v>0.50800000000000001</c:v>
                </c:pt>
              </c:numCache>
            </c:numRef>
          </c:val>
          <c:extLst>
            <c:ext xmlns:c16="http://schemas.microsoft.com/office/drawing/2014/chart" uri="{C3380CC4-5D6E-409C-BE32-E72D297353CC}">
              <c16:uniqueId val="{00000005-09AF-4884-A20A-8772F9B81B7C}"/>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PETRI GRASP: Linear Axis Comparison</a:t>
            </a:r>
          </a:p>
        </c:rich>
      </c:tx>
      <c:overlay val="0"/>
      <c:spPr>
        <a:noFill/>
        <a:ln>
          <a:noFill/>
          <a:prstDash val="solid"/>
        </a:ln>
      </c:spPr>
    </c:title>
    <c:autoTitleDeleted val="0"/>
    <c:plotArea>
      <c:layout/>
      <c:barChart>
        <c:barDir val="col"/>
        <c:grouping val="clustered"/>
        <c:varyColors val="0"/>
        <c:ser>
          <c:idx val="0"/>
          <c:order val="0"/>
          <c:tx>
            <c:strRef>
              <c:f>'raw alpha for graphs'!$A$2</c:f>
              <c:strCache>
                <c:ptCount val="1"/>
                <c:pt idx="0">
                  <c:v>C8</c:v>
                </c:pt>
              </c:strCache>
            </c:strRef>
          </c:tx>
          <c:spPr>
            <a:solidFill>
              <a:schemeClr val="accent1"/>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graphs'!$B$2:$G$2</c:f>
              <c:numCache>
                <c:formatCode>0.000</c:formatCode>
                <c:ptCount val="6"/>
                <c:pt idx="0">
                  <c:v>0.39300000000000002</c:v>
                </c:pt>
                <c:pt idx="1">
                  <c:v>0.224</c:v>
                </c:pt>
                <c:pt idx="2">
                  <c:v>0.32</c:v>
                </c:pt>
                <c:pt idx="3">
                  <c:v>0.39300000000000002</c:v>
                </c:pt>
                <c:pt idx="4">
                  <c:v>0.224</c:v>
                </c:pt>
                <c:pt idx="5">
                  <c:v>0.32</c:v>
                </c:pt>
              </c:numCache>
            </c:numRef>
          </c:val>
          <c:extLst>
            <c:ext xmlns:c16="http://schemas.microsoft.com/office/drawing/2014/chart" uri="{C3380CC4-5D6E-409C-BE32-E72D297353CC}">
              <c16:uniqueId val="{00000000-4D5F-4D9A-8C6A-204B8FE5C1EC}"/>
            </c:ext>
          </c:extLst>
        </c:ser>
        <c:ser>
          <c:idx val="1"/>
          <c:order val="1"/>
          <c:tx>
            <c:strRef>
              <c:f>'raw alpha for graphs'!$A$3</c:f>
              <c:strCache>
                <c:ptCount val="1"/>
                <c:pt idx="0">
                  <c:v>C12</c:v>
                </c:pt>
              </c:strCache>
            </c:strRef>
          </c:tx>
          <c:spPr>
            <a:solidFill>
              <a:schemeClr val="accent2"/>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graphs'!$B$3:$G$3</c:f>
              <c:numCache>
                <c:formatCode>0.000</c:formatCode>
                <c:ptCount val="6"/>
                <c:pt idx="0">
                  <c:v>1.1120000000000001</c:v>
                </c:pt>
                <c:pt idx="1">
                  <c:v>1.0169999999999999</c:v>
                </c:pt>
                <c:pt idx="2">
                  <c:v>1.631</c:v>
                </c:pt>
                <c:pt idx="3">
                  <c:v>0.88600000000000001</c:v>
                </c:pt>
                <c:pt idx="4">
                  <c:v>0.83299999999999996</c:v>
                </c:pt>
                <c:pt idx="5">
                  <c:v>0.97199999999999998</c:v>
                </c:pt>
              </c:numCache>
            </c:numRef>
          </c:val>
          <c:extLst>
            <c:ext xmlns:c16="http://schemas.microsoft.com/office/drawing/2014/chart" uri="{C3380CC4-5D6E-409C-BE32-E72D297353CC}">
              <c16:uniqueId val="{00000001-4D5F-4D9A-8C6A-204B8FE5C1EC}"/>
            </c:ext>
          </c:extLst>
        </c:ser>
        <c:ser>
          <c:idx val="2"/>
          <c:order val="2"/>
          <c:tx>
            <c:strRef>
              <c:f>'raw alpha for graphs'!$A$4</c:f>
              <c:strCache>
                <c:ptCount val="1"/>
                <c:pt idx="0">
                  <c:v>T+1</c:v>
                </c:pt>
              </c:strCache>
            </c:strRef>
          </c:tx>
          <c:spPr>
            <a:solidFill>
              <a:schemeClr val="accent3"/>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graphs'!$B$4:$G$4</c:f>
              <c:numCache>
                <c:formatCode>0.000</c:formatCode>
                <c:ptCount val="6"/>
                <c:pt idx="0">
                  <c:v>0.28899999999999998</c:v>
                </c:pt>
                <c:pt idx="1">
                  <c:v>0.32500000000000001</c:v>
                </c:pt>
                <c:pt idx="2">
                  <c:v>0.25700000000000001</c:v>
                </c:pt>
                <c:pt idx="3">
                  <c:v>0</c:v>
                </c:pt>
                <c:pt idx="4">
                  <c:v>0</c:v>
                </c:pt>
                <c:pt idx="5">
                  <c:v>0</c:v>
                </c:pt>
              </c:numCache>
            </c:numRef>
          </c:val>
          <c:extLst>
            <c:ext xmlns:c16="http://schemas.microsoft.com/office/drawing/2014/chart" uri="{C3380CC4-5D6E-409C-BE32-E72D297353CC}">
              <c16:uniqueId val="{00000002-4D5F-4D9A-8C6A-204B8FE5C1EC}"/>
            </c:ext>
          </c:extLst>
        </c:ser>
        <c:ser>
          <c:idx val="3"/>
          <c:order val="3"/>
          <c:tx>
            <c:strRef>
              <c:f>'raw alpha for graphs'!$A$5</c:f>
              <c:strCache>
                <c:ptCount val="1"/>
                <c:pt idx="0">
                  <c:v>T+2</c:v>
                </c:pt>
              </c:strCache>
            </c:strRef>
          </c:tx>
          <c:spPr>
            <a:solidFill>
              <a:schemeClr val="accent4"/>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graphs'!$B$5:$G$5</c:f>
              <c:numCache>
                <c:formatCode>0.000</c:formatCode>
                <c:ptCount val="6"/>
                <c:pt idx="0">
                  <c:v>0.442</c:v>
                </c:pt>
                <c:pt idx="1">
                  <c:v>0</c:v>
                </c:pt>
                <c:pt idx="2">
                  <c:v>0</c:v>
                </c:pt>
                <c:pt idx="3">
                  <c:v>0.442</c:v>
                </c:pt>
                <c:pt idx="4">
                  <c:v>0</c:v>
                </c:pt>
                <c:pt idx="5">
                  <c:v>0</c:v>
                </c:pt>
              </c:numCache>
            </c:numRef>
          </c:val>
          <c:extLst>
            <c:ext xmlns:c16="http://schemas.microsoft.com/office/drawing/2014/chart" uri="{C3380CC4-5D6E-409C-BE32-E72D297353CC}">
              <c16:uniqueId val="{00000003-4D5F-4D9A-8C6A-204B8FE5C1EC}"/>
            </c:ext>
          </c:extLst>
        </c:ser>
        <c:ser>
          <c:idx val="4"/>
          <c:order val="4"/>
          <c:tx>
            <c:strRef>
              <c:f>'raw alpha for graphs'!$A$6</c:f>
              <c:strCache>
                <c:ptCount val="1"/>
                <c:pt idx="0">
                  <c:v>T+3.5</c:v>
                </c:pt>
              </c:strCache>
            </c:strRef>
          </c:tx>
          <c:spPr>
            <a:solidFill>
              <a:schemeClr val="accent5"/>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graphs'!$B$6:$G$6</c:f>
              <c:numCache>
                <c:formatCode>0.000</c:formatCode>
                <c:ptCount val="6"/>
                <c:pt idx="0">
                  <c:v>0.55300000000000005</c:v>
                </c:pt>
                <c:pt idx="1">
                  <c:v>0.33</c:v>
                </c:pt>
                <c:pt idx="2">
                  <c:v>0.34799999999999998</c:v>
                </c:pt>
                <c:pt idx="3">
                  <c:v>0.629</c:v>
                </c:pt>
                <c:pt idx="4">
                  <c:v>0.371</c:v>
                </c:pt>
                <c:pt idx="5">
                  <c:v>0.40200000000000002</c:v>
                </c:pt>
              </c:numCache>
            </c:numRef>
          </c:val>
          <c:extLst>
            <c:ext xmlns:c16="http://schemas.microsoft.com/office/drawing/2014/chart" uri="{C3380CC4-5D6E-409C-BE32-E72D297353CC}">
              <c16:uniqueId val="{00000004-4D5F-4D9A-8C6A-204B8FE5C1EC}"/>
            </c:ext>
          </c:extLst>
        </c:ser>
        <c:ser>
          <c:idx val="5"/>
          <c:order val="5"/>
          <c:tx>
            <c:strRef>
              <c:f>'raw alpha for graphs'!$A$7</c:f>
              <c:strCache>
                <c:ptCount val="1"/>
                <c:pt idx="0">
                  <c:v>T+4</c:v>
                </c:pt>
              </c:strCache>
            </c:strRef>
          </c:tx>
          <c:spPr>
            <a:solidFill>
              <a:schemeClr val="accent6"/>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graphs'!$B$7:$G$7</c:f>
              <c:numCache>
                <c:formatCode>0.000</c:formatCode>
                <c:ptCount val="6"/>
                <c:pt idx="0">
                  <c:v>0.189</c:v>
                </c:pt>
                <c:pt idx="1">
                  <c:v>2.012</c:v>
                </c:pt>
                <c:pt idx="2">
                  <c:v>0.39</c:v>
                </c:pt>
                <c:pt idx="3">
                  <c:v>0.105</c:v>
                </c:pt>
                <c:pt idx="4">
                  <c:v>0.44800000000000001</c:v>
                </c:pt>
                <c:pt idx="5">
                  <c:v>0.14299999999999999</c:v>
                </c:pt>
              </c:numCache>
            </c:numRef>
          </c:val>
          <c:extLst>
            <c:ext xmlns:c16="http://schemas.microsoft.com/office/drawing/2014/chart" uri="{C3380CC4-5D6E-409C-BE32-E72D297353CC}">
              <c16:uniqueId val="{00000005-4D5F-4D9A-8C6A-204B8FE5C1EC}"/>
            </c:ext>
          </c:extLst>
        </c:ser>
        <c:ser>
          <c:idx val="6"/>
          <c:order val="6"/>
          <c:tx>
            <c:strRef>
              <c:f>'raw alpha for graphs'!$A$8</c:f>
              <c:strCache>
                <c:ptCount val="1"/>
                <c:pt idx="0">
                  <c:v>T+5</c:v>
                </c:pt>
              </c:strCache>
            </c:strRef>
          </c:tx>
          <c:spPr>
            <a:solidFill>
              <a:schemeClr val="accent1">
                <a:lumMod val="60000"/>
              </a:schemeClr>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graphs'!$B$8:$G$8</c:f>
              <c:numCache>
                <c:formatCode>0.000</c:formatCode>
                <c:ptCount val="6"/>
                <c:pt idx="0">
                  <c:v>0.58499999999999996</c:v>
                </c:pt>
                <c:pt idx="1">
                  <c:v>0.33100000000000002</c:v>
                </c:pt>
                <c:pt idx="2">
                  <c:v>0.57599999999999996</c:v>
                </c:pt>
                <c:pt idx="3">
                  <c:v>0.42299999999999999</c:v>
                </c:pt>
                <c:pt idx="4">
                  <c:v>0.44700000000000001</c:v>
                </c:pt>
                <c:pt idx="5">
                  <c:v>0.50800000000000001</c:v>
                </c:pt>
              </c:numCache>
            </c:numRef>
          </c:val>
          <c:extLst>
            <c:ext xmlns:c16="http://schemas.microsoft.com/office/drawing/2014/chart" uri="{C3380CC4-5D6E-409C-BE32-E72D297353CC}">
              <c16:uniqueId val="{00000006-4D5F-4D9A-8C6A-204B8FE5C1EC}"/>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PETRI GRASP: Linear Cuadrants Comparison</a:t>
            </a:r>
          </a:p>
        </c:rich>
      </c:tx>
      <c:overlay val="0"/>
      <c:spPr>
        <a:noFill/>
        <a:ln>
          <a:noFill/>
          <a:prstDash val="solid"/>
        </a:ln>
      </c:spPr>
    </c:title>
    <c:autoTitleDeleted val="0"/>
    <c:plotArea>
      <c:layout/>
      <c:barChart>
        <c:barDir val="col"/>
        <c:grouping val="clustered"/>
        <c:varyColors val="0"/>
        <c:ser>
          <c:idx val="0"/>
          <c:order val="0"/>
          <c:tx>
            <c:strRef>
              <c:f>'raw alpha for graphs'!$A$2</c:f>
              <c:strCache>
                <c:ptCount val="1"/>
                <c:pt idx="0">
                  <c:v>C8</c:v>
                </c:pt>
              </c:strCache>
            </c:strRef>
          </c:tx>
          <c:spPr>
            <a:solidFill>
              <a:schemeClr val="accent1"/>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graphs'!$H$2:$O$2</c:f>
              <c:numCache>
                <c:formatCode>0.000</c:formatCode>
                <c:ptCount val="8"/>
                <c:pt idx="0">
                  <c:v>0.67</c:v>
                </c:pt>
                <c:pt idx="1">
                  <c:v>0.28299999999999997</c:v>
                </c:pt>
                <c:pt idx="2">
                  <c:v>0.70299999999999996</c:v>
                </c:pt>
                <c:pt idx="3">
                  <c:v>0.312</c:v>
                </c:pt>
                <c:pt idx="4">
                  <c:v>0.221</c:v>
                </c:pt>
                <c:pt idx="5">
                  <c:v>0.24399999999999999</c:v>
                </c:pt>
                <c:pt idx="6">
                  <c:v>0.312</c:v>
                </c:pt>
                <c:pt idx="7">
                  <c:v>0.221</c:v>
                </c:pt>
              </c:numCache>
            </c:numRef>
          </c:val>
          <c:extLst>
            <c:ext xmlns:c16="http://schemas.microsoft.com/office/drawing/2014/chart" uri="{C3380CC4-5D6E-409C-BE32-E72D297353CC}">
              <c16:uniqueId val="{00000000-57E3-4B55-BEB4-32C92CEA3DD7}"/>
            </c:ext>
          </c:extLst>
        </c:ser>
        <c:ser>
          <c:idx val="1"/>
          <c:order val="1"/>
          <c:tx>
            <c:strRef>
              <c:f>'raw alpha for graphs'!$A$3</c:f>
              <c:strCache>
                <c:ptCount val="1"/>
                <c:pt idx="0">
                  <c:v>C12</c:v>
                </c:pt>
              </c:strCache>
            </c:strRef>
          </c:tx>
          <c:spPr>
            <a:solidFill>
              <a:schemeClr val="accent2"/>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graphs'!$H$3:$O$3</c:f>
              <c:numCache>
                <c:formatCode>0.000</c:formatCode>
                <c:ptCount val="8"/>
                <c:pt idx="0">
                  <c:v>0.83599999999999997</c:v>
                </c:pt>
                <c:pt idx="1">
                  <c:v>0.81499999999999995</c:v>
                </c:pt>
                <c:pt idx="2">
                  <c:v>0.95299999999999996</c:v>
                </c:pt>
                <c:pt idx="3">
                  <c:v>1.6910000000000001</c:v>
                </c:pt>
                <c:pt idx="4">
                  <c:v>1.4570000000000001</c:v>
                </c:pt>
                <c:pt idx="5">
                  <c:v>2.7240000000000002</c:v>
                </c:pt>
                <c:pt idx="6">
                  <c:v>1.2150000000000001</c:v>
                </c:pt>
                <c:pt idx="7">
                  <c:v>1.099</c:v>
                </c:pt>
              </c:numCache>
            </c:numRef>
          </c:val>
          <c:extLst>
            <c:ext xmlns:c16="http://schemas.microsoft.com/office/drawing/2014/chart" uri="{C3380CC4-5D6E-409C-BE32-E72D297353CC}">
              <c16:uniqueId val="{00000001-57E3-4B55-BEB4-32C92CEA3DD7}"/>
            </c:ext>
          </c:extLst>
        </c:ser>
        <c:ser>
          <c:idx val="2"/>
          <c:order val="2"/>
          <c:tx>
            <c:strRef>
              <c:f>'raw alpha for graphs'!$A$4</c:f>
              <c:strCache>
                <c:ptCount val="1"/>
                <c:pt idx="0">
                  <c:v>T+1</c:v>
                </c:pt>
              </c:strCache>
            </c:strRef>
          </c:tx>
          <c:spPr>
            <a:solidFill>
              <a:schemeClr val="accent3"/>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graphs'!$H$4:$O$4</c:f>
              <c:numCache>
                <c:formatCode>0.000</c:formatCode>
                <c:ptCount val="8"/>
                <c:pt idx="0">
                  <c:v>0.42199999999999999</c:v>
                </c:pt>
                <c:pt idx="1">
                  <c:v>0.52200000000000002</c:v>
                </c:pt>
                <c:pt idx="2">
                  <c:v>0.59399999999999997</c:v>
                </c:pt>
                <c:pt idx="3">
                  <c:v>0.26600000000000001</c:v>
                </c:pt>
                <c:pt idx="4">
                  <c:v>0.36799999999999999</c:v>
                </c:pt>
                <c:pt idx="5">
                  <c:v>0.27200000000000002</c:v>
                </c:pt>
                <c:pt idx="6">
                  <c:v>0.26700000000000002</c:v>
                </c:pt>
                <c:pt idx="7">
                  <c:v>0</c:v>
                </c:pt>
              </c:numCache>
            </c:numRef>
          </c:val>
          <c:extLst>
            <c:ext xmlns:c16="http://schemas.microsoft.com/office/drawing/2014/chart" uri="{C3380CC4-5D6E-409C-BE32-E72D297353CC}">
              <c16:uniqueId val="{00000002-57E3-4B55-BEB4-32C92CEA3DD7}"/>
            </c:ext>
          </c:extLst>
        </c:ser>
        <c:ser>
          <c:idx val="3"/>
          <c:order val="3"/>
          <c:tx>
            <c:strRef>
              <c:f>'raw alpha for graphs'!$A$5</c:f>
              <c:strCache>
                <c:ptCount val="1"/>
                <c:pt idx="0">
                  <c:v>T+2</c:v>
                </c:pt>
              </c:strCache>
            </c:strRef>
          </c:tx>
          <c:spPr>
            <a:solidFill>
              <a:schemeClr val="accent4"/>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graphs'!$H$5:$O$5</c:f>
              <c:numCache>
                <c:formatCode>0.000</c:formatCode>
                <c:ptCount val="8"/>
                <c:pt idx="0">
                  <c:v>0.74</c:v>
                </c:pt>
                <c:pt idx="1">
                  <c:v>0</c:v>
                </c:pt>
                <c:pt idx="2">
                  <c:v>0</c:v>
                </c:pt>
                <c:pt idx="3">
                  <c:v>0</c:v>
                </c:pt>
                <c:pt idx="4">
                  <c:v>0</c:v>
                </c:pt>
                <c:pt idx="5">
                  <c:v>0</c:v>
                </c:pt>
                <c:pt idx="6">
                  <c:v>0</c:v>
                </c:pt>
                <c:pt idx="7">
                  <c:v>0</c:v>
                </c:pt>
              </c:numCache>
            </c:numRef>
          </c:val>
          <c:extLst>
            <c:ext xmlns:c16="http://schemas.microsoft.com/office/drawing/2014/chart" uri="{C3380CC4-5D6E-409C-BE32-E72D297353CC}">
              <c16:uniqueId val="{00000003-57E3-4B55-BEB4-32C92CEA3DD7}"/>
            </c:ext>
          </c:extLst>
        </c:ser>
        <c:ser>
          <c:idx val="4"/>
          <c:order val="4"/>
          <c:tx>
            <c:strRef>
              <c:f>'raw alpha for graphs'!$A$6</c:f>
              <c:strCache>
                <c:ptCount val="1"/>
                <c:pt idx="0">
                  <c:v>T+3.5</c:v>
                </c:pt>
              </c:strCache>
            </c:strRef>
          </c:tx>
          <c:spPr>
            <a:solidFill>
              <a:schemeClr val="accent5"/>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graphs'!$H$6:$O$6</c:f>
              <c:numCache>
                <c:formatCode>0.000</c:formatCode>
                <c:ptCount val="8"/>
                <c:pt idx="0">
                  <c:v>1.212</c:v>
                </c:pt>
                <c:pt idx="1">
                  <c:v>0.38100000000000001</c:v>
                </c:pt>
                <c:pt idx="2">
                  <c:v>0.6</c:v>
                </c:pt>
                <c:pt idx="3">
                  <c:v>1.9550000000000001</c:v>
                </c:pt>
                <c:pt idx="4">
                  <c:v>0.84199999999999997</c:v>
                </c:pt>
                <c:pt idx="5">
                  <c:v>1.0580000000000001</c:v>
                </c:pt>
                <c:pt idx="6">
                  <c:v>2.1520000000000001</c:v>
                </c:pt>
                <c:pt idx="7">
                  <c:v>1.0549999999999999</c:v>
                </c:pt>
              </c:numCache>
            </c:numRef>
          </c:val>
          <c:extLst>
            <c:ext xmlns:c16="http://schemas.microsoft.com/office/drawing/2014/chart" uri="{C3380CC4-5D6E-409C-BE32-E72D297353CC}">
              <c16:uniqueId val="{00000004-57E3-4B55-BEB4-32C92CEA3DD7}"/>
            </c:ext>
          </c:extLst>
        </c:ser>
        <c:ser>
          <c:idx val="5"/>
          <c:order val="5"/>
          <c:tx>
            <c:strRef>
              <c:f>'raw alpha for graphs'!$A$7</c:f>
              <c:strCache>
                <c:ptCount val="1"/>
                <c:pt idx="0">
                  <c:v>T+4</c:v>
                </c:pt>
              </c:strCache>
            </c:strRef>
          </c:tx>
          <c:spPr>
            <a:solidFill>
              <a:schemeClr val="accent6"/>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graphs'!$H$7:$O$7</c:f>
              <c:numCache>
                <c:formatCode>0.000</c:formatCode>
                <c:ptCount val="8"/>
                <c:pt idx="0">
                  <c:v>0.19600000000000001</c:v>
                </c:pt>
                <c:pt idx="1">
                  <c:v>1.2290000000000001</c:v>
                </c:pt>
                <c:pt idx="2">
                  <c:v>0.6</c:v>
                </c:pt>
                <c:pt idx="3">
                  <c:v>0.14399999999999999</c:v>
                </c:pt>
                <c:pt idx="4">
                  <c:v>1.4079999999999999</c:v>
                </c:pt>
                <c:pt idx="5">
                  <c:v>0.25900000000000001</c:v>
                </c:pt>
                <c:pt idx="6">
                  <c:v>8.6999999999999994E-2</c:v>
                </c:pt>
                <c:pt idx="7">
                  <c:v>0.25900000000000001</c:v>
                </c:pt>
              </c:numCache>
            </c:numRef>
          </c:val>
          <c:extLst>
            <c:ext xmlns:c16="http://schemas.microsoft.com/office/drawing/2014/chart" uri="{C3380CC4-5D6E-409C-BE32-E72D297353CC}">
              <c16:uniqueId val="{00000005-57E3-4B55-BEB4-32C92CEA3DD7}"/>
            </c:ext>
          </c:extLst>
        </c:ser>
        <c:ser>
          <c:idx val="6"/>
          <c:order val="6"/>
          <c:tx>
            <c:strRef>
              <c:f>'raw alpha for graphs'!$A$8</c:f>
              <c:strCache>
                <c:ptCount val="1"/>
                <c:pt idx="0">
                  <c:v>T+5</c:v>
                </c:pt>
              </c:strCache>
            </c:strRef>
          </c:tx>
          <c:spPr>
            <a:solidFill>
              <a:schemeClr val="accent1">
                <a:lumMod val="60000"/>
              </a:schemeClr>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graphs'!$H$8:$O$8</c:f>
              <c:numCache>
                <c:formatCode>0.000</c:formatCode>
                <c:ptCount val="8"/>
                <c:pt idx="0">
                  <c:v>0.56699999999999995</c:v>
                </c:pt>
                <c:pt idx="1">
                  <c:v>0.40500000000000003</c:v>
                </c:pt>
                <c:pt idx="2">
                  <c:v>4.9939999999999998</c:v>
                </c:pt>
                <c:pt idx="3">
                  <c:v>0.40500000000000003</c:v>
                </c:pt>
                <c:pt idx="4">
                  <c:v>0.28000000000000003</c:v>
                </c:pt>
                <c:pt idx="5">
                  <c:v>0.39800000000000002</c:v>
                </c:pt>
                <c:pt idx="6">
                  <c:v>0.28699999999999998</c:v>
                </c:pt>
                <c:pt idx="7">
                  <c:v>0.3</c:v>
                </c:pt>
              </c:numCache>
            </c:numRef>
          </c:val>
          <c:extLst>
            <c:ext xmlns:c16="http://schemas.microsoft.com/office/drawing/2014/chart" uri="{C3380CC4-5D6E-409C-BE32-E72D297353CC}">
              <c16:uniqueId val="{00000006-57E3-4B55-BEB4-32C92CEA3DD7}"/>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Proof that alpha is linearly correlated to fmax</a:t>
            </a:r>
          </a:p>
        </c:rich>
      </c:tx>
      <c:overlay val="0"/>
      <c:spPr>
        <a:noFill/>
        <a:ln>
          <a:noFill/>
          <a:prstDash val="solid"/>
        </a:ln>
      </c:spPr>
    </c:title>
    <c:autoTitleDeleted val="0"/>
    <c:plotArea>
      <c:layout/>
      <c:lineChart>
        <c:grouping val="stacked"/>
        <c:varyColors val="0"/>
        <c:ser>
          <c:idx val="0"/>
          <c:order val="0"/>
          <c:tx>
            <c:strRef>
              <c:f>'raw alpha mod for graphs'!$A$2</c:f>
              <c:strCache>
                <c:ptCount val="1"/>
                <c:pt idx="0">
                  <c:v>#REF!</c:v>
                </c:pt>
              </c:strCache>
            </c:strRef>
          </c:tx>
          <c:spPr>
            <a:ln w="28575" cap="rnd">
              <a:solidFill>
                <a:schemeClr val="accent1"/>
              </a:solidFill>
              <a:prstDash val="solid"/>
              <a:round/>
            </a:ln>
          </c:spPr>
          <c:marker>
            <c:symbol val="none"/>
          </c:marker>
          <c:cat>
            <c:numRef>
              <c:f>'raw alpha mod for graphs'!$B$1:$AP$1</c:f>
              <c:numCache>
                <c:formatCode>0.00</c:formatCode>
                <c:ptCount val="4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numCache>
            </c:numRef>
          </c:cat>
          <c:val>
            <c:numRef>
              <c:f>'raw alpha mod for graphs'!$B$2:$AP$2</c:f>
              <c:numCache>
                <c:formatCode>0.000</c:formatCode>
                <c:ptCount val="4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numCache>
            </c:numRef>
          </c:val>
          <c:smooth val="0"/>
          <c:extLst>
            <c:ext xmlns:c16="http://schemas.microsoft.com/office/drawing/2014/chart" uri="{C3380CC4-5D6E-409C-BE32-E72D297353CC}">
              <c16:uniqueId val="{00000000-1B84-4051-A263-65AC16A878A5}"/>
            </c:ext>
          </c:extLst>
        </c:ser>
        <c:ser>
          <c:idx val="1"/>
          <c:order val="1"/>
          <c:tx>
            <c:strRef>
              <c:f>'raw alpha mod for graphs'!$A$9</c:f>
              <c:strCache>
                <c:ptCount val="1"/>
                <c:pt idx="0">
                  <c:v>#REF!</c:v>
                </c:pt>
              </c:strCache>
            </c:strRef>
          </c:tx>
          <c:spPr>
            <a:ln w="28575" cap="rnd">
              <a:solidFill>
                <a:schemeClr val="accent2"/>
              </a:solidFill>
              <a:prstDash val="solid"/>
              <a:round/>
            </a:ln>
          </c:spPr>
          <c:marker>
            <c:symbol val="none"/>
          </c:marker>
          <c:cat>
            <c:numRef>
              <c:f>'raw alpha mod for graphs'!$B$1:$AP$1</c:f>
              <c:numCache>
                <c:formatCode>0.00</c:formatCode>
                <c:ptCount val="4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numCache>
            </c:numRef>
          </c:cat>
          <c:val>
            <c:numRef>
              <c:f>'raw alpha mod for graphs'!$B$9:$AP$9</c:f>
              <c:numCache>
                <c:formatCode>0.000</c:formatCode>
                <c:ptCount val="4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numCache>
            </c:numRef>
          </c:val>
          <c:smooth val="0"/>
          <c:extLst>
            <c:ext xmlns:c16="http://schemas.microsoft.com/office/drawing/2014/chart" uri="{C3380CC4-5D6E-409C-BE32-E72D297353CC}">
              <c16:uniqueId val="{00000001-1B84-4051-A263-65AC16A878A5}"/>
            </c:ext>
          </c:extLst>
        </c:ser>
        <c:ser>
          <c:idx val="2"/>
          <c:order val="2"/>
          <c:tx>
            <c:strRef>
              <c:f>'raw alpha mod for graphs'!$A$15</c:f>
              <c:strCache>
                <c:ptCount val="1"/>
                <c:pt idx="0">
                  <c:v>#REF!</c:v>
                </c:pt>
              </c:strCache>
            </c:strRef>
          </c:tx>
          <c:spPr>
            <a:ln w="28575" cap="rnd">
              <a:solidFill>
                <a:schemeClr val="accent3"/>
              </a:solidFill>
              <a:prstDash val="solid"/>
              <a:round/>
            </a:ln>
          </c:spPr>
          <c:marker>
            <c:symbol val="none"/>
          </c:marker>
          <c:cat>
            <c:numRef>
              <c:f>'raw alpha mod for graphs'!$B$1:$AP$1</c:f>
              <c:numCache>
                <c:formatCode>0.00</c:formatCode>
                <c:ptCount val="4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numCache>
            </c:numRef>
          </c:cat>
          <c:val>
            <c:numRef>
              <c:f>'raw alpha mod for graphs'!$B$15:$AP$15</c:f>
              <c:numCache>
                <c:formatCode>0.000</c:formatCode>
                <c:ptCount val="4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numCache>
            </c:numRef>
          </c:val>
          <c:smooth val="0"/>
          <c:extLst>
            <c:ext xmlns:c16="http://schemas.microsoft.com/office/drawing/2014/chart" uri="{C3380CC4-5D6E-409C-BE32-E72D297353CC}">
              <c16:uniqueId val="{00000002-1B84-4051-A263-65AC16A878A5}"/>
            </c:ext>
          </c:extLst>
        </c:ser>
        <c:dLbls>
          <c:showLegendKey val="0"/>
          <c:showVal val="0"/>
          <c:showCatName val="0"/>
          <c:showSerName val="0"/>
          <c:showPercent val="0"/>
          <c:showBubbleSize val="0"/>
        </c:dLbls>
        <c:smooth val="0"/>
        <c:axId val="665124920"/>
        <c:axId val="665127544"/>
      </c:lineChart>
      <c:catAx>
        <c:axId val="665124920"/>
        <c:scaling>
          <c:orientation val="minMax"/>
        </c:scaling>
        <c:delete val="0"/>
        <c:axPos val="b"/>
        <c:numFmt formatCode="0.00"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GRASP: Grasps Comparison over Linear Cuadrants</a:t>
            </a:r>
          </a:p>
        </c:rich>
      </c:tx>
      <c:overlay val="0"/>
      <c:spPr>
        <a:noFill/>
        <a:ln>
          <a:noFill/>
          <a:prstDash val="solid"/>
        </a:ln>
      </c:spPr>
    </c:title>
    <c:autoTitleDeleted val="0"/>
    <c:plotArea>
      <c:layout/>
      <c:barChart>
        <c:barDir val="col"/>
        <c:grouping val="clustered"/>
        <c:varyColors val="0"/>
        <c:ser>
          <c:idx val="0"/>
          <c:order val="0"/>
          <c:tx>
            <c:strRef>
              <c:f>'raw alpha for graphs'!$H$1</c:f>
              <c:strCache>
                <c:ptCount val="1"/>
                <c:pt idx="0">
                  <c:v>#VALEUR!</c:v>
                </c:pt>
              </c:strCache>
            </c:strRef>
          </c:tx>
          <c:spPr>
            <a:solidFill>
              <a:schemeClr val="accent1"/>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graphs'!$H$9:$H$14</c:f>
              <c:numCache>
                <c:formatCode>0.000</c:formatCode>
                <c:ptCount val="6"/>
                <c:pt idx="0">
                  <c:v>0.59</c:v>
                </c:pt>
                <c:pt idx="1">
                  <c:v>0.63600000000000001</c:v>
                </c:pt>
                <c:pt idx="2">
                  <c:v>0.28599999999999998</c:v>
                </c:pt>
                <c:pt idx="3">
                  <c:v>1.2729999999999999</c:v>
                </c:pt>
                <c:pt idx="4">
                  <c:v>0.16800000000000001</c:v>
                </c:pt>
                <c:pt idx="5">
                  <c:v>-2</c:v>
                </c:pt>
              </c:numCache>
            </c:numRef>
          </c:val>
          <c:extLst>
            <c:ext xmlns:c16="http://schemas.microsoft.com/office/drawing/2014/chart" uri="{C3380CC4-5D6E-409C-BE32-E72D297353CC}">
              <c16:uniqueId val="{00000000-60B9-4736-A503-F52EEC3E4294}"/>
            </c:ext>
          </c:extLst>
        </c:ser>
        <c:ser>
          <c:idx val="1"/>
          <c:order val="1"/>
          <c:tx>
            <c:strRef>
              <c:f>'raw alpha for graphs'!$I$1</c:f>
              <c:strCache>
                <c:ptCount val="1"/>
                <c:pt idx="0">
                  <c:v>#VALEUR!</c:v>
                </c:pt>
              </c:strCache>
            </c:strRef>
          </c:tx>
          <c:spPr>
            <a:solidFill>
              <a:schemeClr val="accent2"/>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graphs'!$I$9:$I$14</c:f>
              <c:numCache>
                <c:formatCode>0.000</c:formatCode>
                <c:ptCount val="6"/>
                <c:pt idx="0">
                  <c:v>0.52900000000000003</c:v>
                </c:pt>
                <c:pt idx="1">
                  <c:v>0.60099999999999998</c:v>
                </c:pt>
                <c:pt idx="2">
                  <c:v>0.30599999999999999</c:v>
                </c:pt>
                <c:pt idx="3">
                  <c:v>1.2709999999999999</c:v>
                </c:pt>
                <c:pt idx="4">
                  <c:v>0.14699999999999999</c:v>
                </c:pt>
                <c:pt idx="5">
                  <c:v>-2</c:v>
                </c:pt>
              </c:numCache>
            </c:numRef>
          </c:val>
          <c:extLst>
            <c:ext xmlns:c16="http://schemas.microsoft.com/office/drawing/2014/chart" uri="{C3380CC4-5D6E-409C-BE32-E72D297353CC}">
              <c16:uniqueId val="{00000001-60B9-4736-A503-F52EEC3E4294}"/>
            </c:ext>
          </c:extLst>
        </c:ser>
        <c:ser>
          <c:idx val="2"/>
          <c:order val="2"/>
          <c:tx>
            <c:strRef>
              <c:f>'raw alpha for graphs'!$J$1</c:f>
              <c:strCache>
                <c:ptCount val="1"/>
                <c:pt idx="0">
                  <c:v>#VALEUR!</c:v>
                </c:pt>
              </c:strCache>
            </c:strRef>
          </c:tx>
          <c:spPr>
            <a:solidFill>
              <a:schemeClr val="accent3"/>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graphs'!$J$9:$J$14</c:f>
              <c:numCache>
                <c:formatCode>0.000</c:formatCode>
                <c:ptCount val="6"/>
                <c:pt idx="0">
                  <c:v>0.41</c:v>
                </c:pt>
                <c:pt idx="1">
                  <c:v>0.51800000000000002</c:v>
                </c:pt>
                <c:pt idx="2">
                  <c:v>0.27300000000000002</c:v>
                </c:pt>
                <c:pt idx="3">
                  <c:v>1.641</c:v>
                </c:pt>
                <c:pt idx="4">
                  <c:v>0.129</c:v>
                </c:pt>
                <c:pt idx="5">
                  <c:v>-2</c:v>
                </c:pt>
              </c:numCache>
            </c:numRef>
          </c:val>
          <c:extLst>
            <c:ext xmlns:c16="http://schemas.microsoft.com/office/drawing/2014/chart" uri="{C3380CC4-5D6E-409C-BE32-E72D297353CC}">
              <c16:uniqueId val="{00000002-60B9-4736-A503-F52EEC3E4294}"/>
            </c:ext>
          </c:extLst>
        </c:ser>
        <c:ser>
          <c:idx val="3"/>
          <c:order val="3"/>
          <c:tx>
            <c:strRef>
              <c:f>'raw alpha for graphs'!$K$1</c:f>
              <c:strCache>
                <c:ptCount val="1"/>
                <c:pt idx="0">
                  <c:v>#VALEUR!</c:v>
                </c:pt>
              </c:strCache>
            </c:strRef>
          </c:tx>
          <c:spPr>
            <a:solidFill>
              <a:schemeClr val="accent4"/>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graphs'!$K$9:$K$14</c:f>
              <c:numCache>
                <c:formatCode>0.000</c:formatCode>
                <c:ptCount val="6"/>
                <c:pt idx="0">
                  <c:v>0.879</c:v>
                </c:pt>
                <c:pt idx="1">
                  <c:v>0.80400000000000005</c:v>
                </c:pt>
                <c:pt idx="2">
                  <c:v>0.28399999999999997</c:v>
                </c:pt>
                <c:pt idx="3">
                  <c:v>2.0750000000000002</c:v>
                </c:pt>
                <c:pt idx="4">
                  <c:v>0</c:v>
                </c:pt>
                <c:pt idx="5">
                  <c:v>-2</c:v>
                </c:pt>
              </c:numCache>
            </c:numRef>
          </c:val>
          <c:extLst>
            <c:ext xmlns:c16="http://schemas.microsoft.com/office/drawing/2014/chart" uri="{C3380CC4-5D6E-409C-BE32-E72D297353CC}">
              <c16:uniqueId val="{00000003-60B9-4736-A503-F52EEC3E4294}"/>
            </c:ext>
          </c:extLst>
        </c:ser>
        <c:ser>
          <c:idx val="4"/>
          <c:order val="4"/>
          <c:tx>
            <c:strRef>
              <c:f>'raw alpha for graphs'!$L$1</c:f>
              <c:strCache>
                <c:ptCount val="1"/>
                <c:pt idx="0">
                  <c:v>#VALEUR!</c:v>
                </c:pt>
              </c:strCache>
            </c:strRef>
          </c:tx>
          <c:spPr>
            <a:solidFill>
              <a:schemeClr val="accent5"/>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graphs'!$L$9:$L$14</c:f>
              <c:numCache>
                <c:formatCode>0.000</c:formatCode>
                <c:ptCount val="6"/>
                <c:pt idx="0">
                  <c:v>0.81899999999999995</c:v>
                </c:pt>
                <c:pt idx="1">
                  <c:v>0.80300000000000005</c:v>
                </c:pt>
                <c:pt idx="2">
                  <c:v>0.253</c:v>
                </c:pt>
                <c:pt idx="3">
                  <c:v>2.024</c:v>
                </c:pt>
                <c:pt idx="4">
                  <c:v>0</c:v>
                </c:pt>
                <c:pt idx="5">
                  <c:v>-2</c:v>
                </c:pt>
              </c:numCache>
            </c:numRef>
          </c:val>
          <c:extLst>
            <c:ext xmlns:c16="http://schemas.microsoft.com/office/drawing/2014/chart" uri="{C3380CC4-5D6E-409C-BE32-E72D297353CC}">
              <c16:uniqueId val="{00000004-60B9-4736-A503-F52EEC3E4294}"/>
            </c:ext>
          </c:extLst>
        </c:ser>
        <c:ser>
          <c:idx val="5"/>
          <c:order val="5"/>
          <c:tx>
            <c:strRef>
              <c:f>'raw alpha for graphs'!$M$1</c:f>
              <c:strCache>
                <c:ptCount val="1"/>
                <c:pt idx="0">
                  <c:v>#VALEUR!</c:v>
                </c:pt>
              </c:strCache>
            </c:strRef>
          </c:tx>
          <c:spPr>
            <a:solidFill>
              <a:schemeClr val="accent6"/>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graphs'!$M$9:$M$14</c:f>
              <c:numCache>
                <c:formatCode>0.000</c:formatCode>
                <c:ptCount val="6"/>
                <c:pt idx="0">
                  <c:v>0.81799999999999995</c:v>
                </c:pt>
                <c:pt idx="1">
                  <c:v>0.82</c:v>
                </c:pt>
                <c:pt idx="2">
                  <c:v>0.23200000000000001</c:v>
                </c:pt>
                <c:pt idx="3">
                  <c:v>2.923</c:v>
                </c:pt>
                <c:pt idx="4">
                  <c:v>0</c:v>
                </c:pt>
                <c:pt idx="5">
                  <c:v>-2</c:v>
                </c:pt>
              </c:numCache>
            </c:numRef>
          </c:val>
          <c:extLst>
            <c:ext xmlns:c16="http://schemas.microsoft.com/office/drawing/2014/chart" uri="{C3380CC4-5D6E-409C-BE32-E72D297353CC}">
              <c16:uniqueId val="{00000005-60B9-4736-A503-F52EEC3E4294}"/>
            </c:ext>
          </c:extLst>
        </c:ser>
        <c:ser>
          <c:idx val="6"/>
          <c:order val="6"/>
          <c:tx>
            <c:strRef>
              <c:f>'raw alpha for graphs'!$N$1</c:f>
              <c:strCache>
                <c:ptCount val="1"/>
                <c:pt idx="0">
                  <c:v>#VALEUR!</c:v>
                </c:pt>
              </c:strCache>
            </c:strRef>
          </c:tx>
          <c:spPr>
            <a:solidFill>
              <a:schemeClr val="accent1">
                <a:lumMod val="60000"/>
              </a:schemeClr>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graphs'!$N$9:$N$14</c:f>
              <c:numCache>
                <c:formatCode>0.000</c:formatCode>
                <c:ptCount val="6"/>
                <c:pt idx="0">
                  <c:v>0.23100000000000001</c:v>
                </c:pt>
                <c:pt idx="1">
                  <c:v>1.613</c:v>
                </c:pt>
                <c:pt idx="2">
                  <c:v>0.34</c:v>
                </c:pt>
                <c:pt idx="3">
                  <c:v>1.1140000000000001</c:v>
                </c:pt>
                <c:pt idx="4">
                  <c:v>1.53</c:v>
                </c:pt>
                <c:pt idx="5">
                  <c:v>-2</c:v>
                </c:pt>
              </c:numCache>
            </c:numRef>
          </c:val>
          <c:extLst>
            <c:ext xmlns:c16="http://schemas.microsoft.com/office/drawing/2014/chart" uri="{C3380CC4-5D6E-409C-BE32-E72D297353CC}">
              <c16:uniqueId val="{00000006-60B9-4736-A503-F52EEC3E4294}"/>
            </c:ext>
          </c:extLst>
        </c:ser>
        <c:ser>
          <c:idx val="7"/>
          <c:order val="7"/>
          <c:tx>
            <c:strRef>
              <c:f>'raw alpha for graphs'!$O$1</c:f>
              <c:strCache>
                <c:ptCount val="1"/>
                <c:pt idx="0">
                  <c:v>#VALEUR!</c:v>
                </c:pt>
              </c:strCache>
            </c:strRef>
          </c:tx>
          <c:spPr>
            <a:solidFill>
              <a:schemeClr val="accent2">
                <a:lumMod val="60000"/>
              </a:schemeClr>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graphs'!$O$9:$O$14</c:f>
              <c:numCache>
                <c:formatCode>0.000</c:formatCode>
                <c:ptCount val="6"/>
                <c:pt idx="0">
                  <c:v>0.218</c:v>
                </c:pt>
                <c:pt idx="1">
                  <c:v>1.3919999999999999</c:v>
                </c:pt>
                <c:pt idx="2">
                  <c:v>0.26500000000000001</c:v>
                </c:pt>
                <c:pt idx="3">
                  <c:v>1.085</c:v>
                </c:pt>
                <c:pt idx="4">
                  <c:v>1.6160000000000001</c:v>
                </c:pt>
                <c:pt idx="5">
                  <c:v>-2</c:v>
                </c:pt>
              </c:numCache>
            </c:numRef>
          </c:val>
          <c:extLst>
            <c:ext xmlns:c16="http://schemas.microsoft.com/office/drawing/2014/chart" uri="{C3380CC4-5D6E-409C-BE32-E72D297353CC}">
              <c16:uniqueId val="{00000007-60B9-4736-A503-F52EEC3E4294}"/>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GRASP: Grasps Comparison over Linear Axis</a:t>
            </a:r>
          </a:p>
        </c:rich>
      </c:tx>
      <c:overlay val="0"/>
      <c:spPr>
        <a:noFill/>
        <a:ln>
          <a:noFill/>
          <a:prstDash val="solid"/>
        </a:ln>
      </c:spPr>
    </c:title>
    <c:autoTitleDeleted val="0"/>
    <c:plotArea>
      <c:layout/>
      <c:barChart>
        <c:barDir val="col"/>
        <c:grouping val="clustered"/>
        <c:varyColors val="0"/>
        <c:ser>
          <c:idx val="0"/>
          <c:order val="0"/>
          <c:tx>
            <c:strRef>
              <c:f>'raw alpha for graphs'!$B$1</c:f>
              <c:strCache>
                <c:ptCount val="1"/>
                <c:pt idx="0">
                  <c:v>#VALEUR!</c:v>
                </c:pt>
              </c:strCache>
            </c:strRef>
          </c:tx>
          <c:spPr>
            <a:solidFill>
              <a:schemeClr val="accent1"/>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graphs'!$B$9:$B$14</c:f>
              <c:numCache>
                <c:formatCode>0.000</c:formatCode>
                <c:ptCount val="6"/>
                <c:pt idx="0">
                  <c:v>0.38500000000000001</c:v>
                </c:pt>
                <c:pt idx="1">
                  <c:v>0.34399999999999997</c:v>
                </c:pt>
                <c:pt idx="2">
                  <c:v>0.21099999999999999</c:v>
                </c:pt>
                <c:pt idx="3">
                  <c:v>2.032</c:v>
                </c:pt>
                <c:pt idx="4">
                  <c:v>0</c:v>
                </c:pt>
                <c:pt idx="5">
                  <c:v>-2</c:v>
                </c:pt>
              </c:numCache>
            </c:numRef>
          </c:val>
          <c:extLst>
            <c:ext xmlns:c16="http://schemas.microsoft.com/office/drawing/2014/chart" uri="{C3380CC4-5D6E-409C-BE32-E72D297353CC}">
              <c16:uniqueId val="{00000000-AE64-4985-B6E3-206A61045E95}"/>
            </c:ext>
          </c:extLst>
        </c:ser>
        <c:ser>
          <c:idx val="1"/>
          <c:order val="1"/>
          <c:tx>
            <c:strRef>
              <c:f>'raw alpha for graphs'!$C$1</c:f>
              <c:strCache>
                <c:ptCount val="1"/>
                <c:pt idx="0">
                  <c:v>#VALEUR!</c:v>
                </c:pt>
              </c:strCache>
            </c:strRef>
          </c:tx>
          <c:spPr>
            <a:solidFill>
              <a:schemeClr val="accent2"/>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graphs'!$C$9:$C$14</c:f>
              <c:numCache>
                <c:formatCode>0.000</c:formatCode>
                <c:ptCount val="6"/>
                <c:pt idx="0">
                  <c:v>0.35899999999999999</c:v>
                </c:pt>
                <c:pt idx="1">
                  <c:v>0.30499999999999999</c:v>
                </c:pt>
                <c:pt idx="2">
                  <c:v>0.26100000000000001</c:v>
                </c:pt>
                <c:pt idx="3">
                  <c:v>1.986</c:v>
                </c:pt>
                <c:pt idx="4">
                  <c:v>0</c:v>
                </c:pt>
                <c:pt idx="5">
                  <c:v>-2</c:v>
                </c:pt>
              </c:numCache>
            </c:numRef>
          </c:val>
          <c:extLst>
            <c:ext xmlns:c16="http://schemas.microsoft.com/office/drawing/2014/chart" uri="{C3380CC4-5D6E-409C-BE32-E72D297353CC}">
              <c16:uniqueId val="{00000001-AE64-4985-B6E3-206A61045E95}"/>
            </c:ext>
          </c:extLst>
        </c:ser>
        <c:ser>
          <c:idx val="2"/>
          <c:order val="2"/>
          <c:tx>
            <c:strRef>
              <c:f>'raw alpha for graphs'!$D$1</c:f>
              <c:strCache>
                <c:ptCount val="1"/>
                <c:pt idx="0">
                  <c:v>#VALEUR!</c:v>
                </c:pt>
              </c:strCache>
            </c:strRef>
          </c:tx>
          <c:spPr>
            <a:solidFill>
              <a:schemeClr val="accent3"/>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graphs'!$D$9:$D$14</c:f>
              <c:numCache>
                <c:formatCode>0.000</c:formatCode>
                <c:ptCount val="6"/>
                <c:pt idx="0">
                  <c:v>0.30399999999999999</c:v>
                </c:pt>
                <c:pt idx="1">
                  <c:v>0.26900000000000002</c:v>
                </c:pt>
                <c:pt idx="2">
                  <c:v>0.19600000000000001</c:v>
                </c:pt>
                <c:pt idx="3">
                  <c:v>2.476</c:v>
                </c:pt>
                <c:pt idx="4">
                  <c:v>0</c:v>
                </c:pt>
                <c:pt idx="5">
                  <c:v>-2</c:v>
                </c:pt>
              </c:numCache>
            </c:numRef>
          </c:val>
          <c:extLst>
            <c:ext xmlns:c16="http://schemas.microsoft.com/office/drawing/2014/chart" uri="{C3380CC4-5D6E-409C-BE32-E72D297353CC}">
              <c16:uniqueId val="{00000002-AE64-4985-B6E3-206A61045E95}"/>
            </c:ext>
          </c:extLst>
        </c:ser>
        <c:ser>
          <c:idx val="3"/>
          <c:order val="3"/>
          <c:tx>
            <c:strRef>
              <c:f>'raw alpha for graphs'!$E$1</c:f>
              <c:strCache>
                <c:ptCount val="1"/>
                <c:pt idx="0">
                  <c:v>#VALEUR!</c:v>
                </c:pt>
              </c:strCache>
            </c:strRef>
          </c:tx>
          <c:spPr>
            <a:solidFill>
              <a:schemeClr val="accent4"/>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graphs'!$E$9:$E$14</c:f>
              <c:numCache>
                <c:formatCode>0.000</c:formatCode>
                <c:ptCount val="6"/>
                <c:pt idx="0">
                  <c:v>0.14000000000000001</c:v>
                </c:pt>
                <c:pt idx="1">
                  <c:v>0.73299999999999998</c:v>
                </c:pt>
                <c:pt idx="2">
                  <c:v>0.17899999999999999</c:v>
                </c:pt>
                <c:pt idx="3">
                  <c:v>1.0940000000000001</c:v>
                </c:pt>
                <c:pt idx="4">
                  <c:v>0.13600000000000001</c:v>
                </c:pt>
                <c:pt idx="5">
                  <c:v>-2</c:v>
                </c:pt>
              </c:numCache>
            </c:numRef>
          </c:val>
          <c:extLst>
            <c:ext xmlns:c16="http://schemas.microsoft.com/office/drawing/2014/chart" uri="{C3380CC4-5D6E-409C-BE32-E72D297353CC}">
              <c16:uniqueId val="{00000003-AE64-4985-B6E3-206A61045E95}"/>
            </c:ext>
          </c:extLst>
        </c:ser>
        <c:ser>
          <c:idx val="4"/>
          <c:order val="4"/>
          <c:tx>
            <c:strRef>
              <c:f>'raw alpha for graphs'!$F$1</c:f>
              <c:strCache>
                <c:ptCount val="1"/>
                <c:pt idx="0">
                  <c:v>#VALEUR!</c:v>
                </c:pt>
              </c:strCache>
            </c:strRef>
          </c:tx>
          <c:spPr>
            <a:solidFill>
              <a:schemeClr val="accent5"/>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graphs'!$F$9:$F$14</c:f>
              <c:numCache>
                <c:formatCode>0.000</c:formatCode>
                <c:ptCount val="6"/>
                <c:pt idx="0">
                  <c:v>0.13500000000000001</c:v>
                </c:pt>
                <c:pt idx="1">
                  <c:v>0.58899999999999997</c:v>
                </c:pt>
                <c:pt idx="2">
                  <c:v>0.20399999999999999</c:v>
                </c:pt>
                <c:pt idx="3">
                  <c:v>1.095</c:v>
                </c:pt>
                <c:pt idx="4">
                  <c:v>0.12</c:v>
                </c:pt>
                <c:pt idx="5">
                  <c:v>-2</c:v>
                </c:pt>
              </c:numCache>
            </c:numRef>
          </c:val>
          <c:extLst>
            <c:ext xmlns:c16="http://schemas.microsoft.com/office/drawing/2014/chart" uri="{C3380CC4-5D6E-409C-BE32-E72D297353CC}">
              <c16:uniqueId val="{00000004-AE64-4985-B6E3-206A61045E95}"/>
            </c:ext>
          </c:extLst>
        </c:ser>
        <c:ser>
          <c:idx val="5"/>
          <c:order val="5"/>
          <c:tx>
            <c:strRef>
              <c:f>'raw alpha for graphs'!$G$1</c:f>
              <c:strCache>
                <c:ptCount val="1"/>
                <c:pt idx="0">
                  <c:v>#VALEUR!</c:v>
                </c:pt>
              </c:strCache>
            </c:strRef>
          </c:tx>
          <c:spPr>
            <a:solidFill>
              <a:schemeClr val="accent6"/>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graphs'!$G$9:$G$14</c:f>
              <c:numCache>
                <c:formatCode>0.000</c:formatCode>
                <c:ptCount val="6"/>
                <c:pt idx="0">
                  <c:v>0.112</c:v>
                </c:pt>
                <c:pt idx="1">
                  <c:v>0.56499999999999995</c:v>
                </c:pt>
                <c:pt idx="2">
                  <c:v>0.155</c:v>
                </c:pt>
                <c:pt idx="3">
                  <c:v>1.0129999999999999</c:v>
                </c:pt>
                <c:pt idx="4">
                  <c:v>0.112</c:v>
                </c:pt>
                <c:pt idx="5">
                  <c:v>-2</c:v>
                </c:pt>
              </c:numCache>
            </c:numRef>
          </c:val>
          <c:extLst>
            <c:ext xmlns:c16="http://schemas.microsoft.com/office/drawing/2014/chart" uri="{C3380CC4-5D6E-409C-BE32-E72D297353CC}">
              <c16:uniqueId val="{00000005-AE64-4985-B6E3-206A61045E95}"/>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GRASP: Linear Axis Comparison</a:t>
            </a:r>
          </a:p>
        </c:rich>
      </c:tx>
      <c:overlay val="0"/>
      <c:spPr>
        <a:noFill/>
        <a:ln>
          <a:noFill/>
          <a:prstDash val="solid"/>
        </a:ln>
      </c:spPr>
    </c:title>
    <c:autoTitleDeleted val="0"/>
    <c:plotArea>
      <c:layout/>
      <c:barChart>
        <c:barDir val="col"/>
        <c:grouping val="clustered"/>
        <c:varyColors val="0"/>
        <c:ser>
          <c:idx val="0"/>
          <c:order val="0"/>
          <c:tx>
            <c:strRef>
              <c:f>'raw alpha for graphs'!$A$9</c:f>
              <c:strCache>
                <c:ptCount val="1"/>
                <c:pt idx="0">
                  <c:v>C8</c:v>
                </c:pt>
              </c:strCache>
            </c:strRef>
          </c:tx>
          <c:spPr>
            <a:solidFill>
              <a:schemeClr val="accent1"/>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graphs'!$B$9:$G$9</c:f>
              <c:numCache>
                <c:formatCode>0.000</c:formatCode>
                <c:ptCount val="6"/>
                <c:pt idx="0">
                  <c:v>0.38500000000000001</c:v>
                </c:pt>
                <c:pt idx="1">
                  <c:v>0.35899999999999999</c:v>
                </c:pt>
                <c:pt idx="2">
                  <c:v>0.30399999999999999</c:v>
                </c:pt>
                <c:pt idx="3">
                  <c:v>0.14000000000000001</c:v>
                </c:pt>
                <c:pt idx="4">
                  <c:v>0.13500000000000001</c:v>
                </c:pt>
                <c:pt idx="5">
                  <c:v>0.112</c:v>
                </c:pt>
              </c:numCache>
            </c:numRef>
          </c:val>
          <c:extLst>
            <c:ext xmlns:c16="http://schemas.microsoft.com/office/drawing/2014/chart" uri="{C3380CC4-5D6E-409C-BE32-E72D297353CC}">
              <c16:uniqueId val="{00000000-A130-4743-BDE2-A1FCB9394EE6}"/>
            </c:ext>
          </c:extLst>
        </c:ser>
        <c:ser>
          <c:idx val="1"/>
          <c:order val="1"/>
          <c:tx>
            <c:strRef>
              <c:f>'raw alpha for graphs'!$A$10</c:f>
              <c:strCache>
                <c:ptCount val="1"/>
                <c:pt idx="0">
                  <c:v>F21</c:v>
                </c:pt>
              </c:strCache>
            </c:strRef>
          </c:tx>
          <c:spPr>
            <a:solidFill>
              <a:schemeClr val="accent2"/>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graphs'!$B$10:$G$10</c:f>
              <c:numCache>
                <c:formatCode>0.000</c:formatCode>
                <c:ptCount val="6"/>
                <c:pt idx="0">
                  <c:v>0.34399999999999997</c:v>
                </c:pt>
                <c:pt idx="1">
                  <c:v>0.30499999999999999</c:v>
                </c:pt>
                <c:pt idx="2">
                  <c:v>0.26900000000000002</c:v>
                </c:pt>
                <c:pt idx="3">
                  <c:v>0.73299999999999998</c:v>
                </c:pt>
                <c:pt idx="4">
                  <c:v>0.58899999999999997</c:v>
                </c:pt>
                <c:pt idx="5">
                  <c:v>0.56499999999999995</c:v>
                </c:pt>
              </c:numCache>
            </c:numRef>
          </c:val>
          <c:extLst>
            <c:ext xmlns:c16="http://schemas.microsoft.com/office/drawing/2014/chart" uri="{C3380CC4-5D6E-409C-BE32-E72D297353CC}">
              <c16:uniqueId val="{00000001-A130-4743-BDE2-A1FCB9394EE6}"/>
            </c:ext>
          </c:extLst>
        </c:ser>
        <c:ser>
          <c:idx val="2"/>
          <c:order val="2"/>
          <c:tx>
            <c:strRef>
              <c:f>'raw alpha for graphs'!$A$11</c:f>
              <c:strCache>
                <c:ptCount val="1"/>
                <c:pt idx="0">
                  <c:v>F26</c:v>
                </c:pt>
              </c:strCache>
            </c:strRef>
          </c:tx>
          <c:spPr>
            <a:solidFill>
              <a:schemeClr val="accent3"/>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graphs'!$B$11:$G$11</c:f>
              <c:numCache>
                <c:formatCode>0.000</c:formatCode>
                <c:ptCount val="6"/>
                <c:pt idx="0">
                  <c:v>0.21099999999999999</c:v>
                </c:pt>
                <c:pt idx="1">
                  <c:v>0.26100000000000001</c:v>
                </c:pt>
                <c:pt idx="2">
                  <c:v>0.19600000000000001</c:v>
                </c:pt>
                <c:pt idx="3">
                  <c:v>0.17899999999999999</c:v>
                </c:pt>
                <c:pt idx="4">
                  <c:v>0.20399999999999999</c:v>
                </c:pt>
                <c:pt idx="5">
                  <c:v>0.155</c:v>
                </c:pt>
              </c:numCache>
            </c:numRef>
          </c:val>
          <c:extLst>
            <c:ext xmlns:c16="http://schemas.microsoft.com/office/drawing/2014/chart" uri="{C3380CC4-5D6E-409C-BE32-E72D297353CC}">
              <c16:uniqueId val="{00000002-A130-4743-BDE2-A1FCB9394EE6}"/>
            </c:ext>
          </c:extLst>
        </c:ser>
        <c:ser>
          <c:idx val="3"/>
          <c:order val="3"/>
          <c:tx>
            <c:strRef>
              <c:f>'raw alpha for graphs'!$A$12</c:f>
              <c:strCache>
                <c:ptCount val="1"/>
                <c:pt idx="0">
                  <c:v>T+6</c:v>
                </c:pt>
              </c:strCache>
            </c:strRef>
          </c:tx>
          <c:spPr>
            <a:solidFill>
              <a:schemeClr val="accent4"/>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graphs'!$B$12:$G$12</c:f>
              <c:numCache>
                <c:formatCode>0.000</c:formatCode>
                <c:ptCount val="6"/>
                <c:pt idx="0">
                  <c:v>2.032</c:v>
                </c:pt>
                <c:pt idx="1">
                  <c:v>1.986</c:v>
                </c:pt>
                <c:pt idx="2">
                  <c:v>2.476</c:v>
                </c:pt>
                <c:pt idx="3">
                  <c:v>1.0940000000000001</c:v>
                </c:pt>
                <c:pt idx="4">
                  <c:v>1.095</c:v>
                </c:pt>
                <c:pt idx="5">
                  <c:v>1.0129999999999999</c:v>
                </c:pt>
              </c:numCache>
            </c:numRef>
          </c:val>
          <c:extLst>
            <c:ext xmlns:c16="http://schemas.microsoft.com/office/drawing/2014/chart" uri="{C3380CC4-5D6E-409C-BE32-E72D297353CC}">
              <c16:uniqueId val="{00000003-A130-4743-BDE2-A1FCB9394EE6}"/>
            </c:ext>
          </c:extLst>
        </c:ser>
        <c:ser>
          <c:idx val="4"/>
          <c:order val="4"/>
          <c:tx>
            <c:strRef>
              <c:f>'raw alpha for graphs'!$A$13</c:f>
              <c:strCache>
                <c:ptCount val="1"/>
                <c:pt idx="0">
                  <c:v>T+8</c:v>
                </c:pt>
              </c:strCache>
            </c:strRef>
          </c:tx>
          <c:spPr>
            <a:solidFill>
              <a:schemeClr val="accent5"/>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graphs'!$B$13:$G$13</c:f>
              <c:numCache>
                <c:formatCode>0.000</c:formatCode>
                <c:ptCount val="6"/>
                <c:pt idx="0">
                  <c:v>0</c:v>
                </c:pt>
                <c:pt idx="1">
                  <c:v>0</c:v>
                </c:pt>
                <c:pt idx="2">
                  <c:v>0</c:v>
                </c:pt>
                <c:pt idx="3">
                  <c:v>0.13600000000000001</c:v>
                </c:pt>
                <c:pt idx="4">
                  <c:v>0.12</c:v>
                </c:pt>
                <c:pt idx="5">
                  <c:v>0.112</c:v>
                </c:pt>
              </c:numCache>
            </c:numRef>
          </c:val>
          <c:extLst>
            <c:ext xmlns:c16="http://schemas.microsoft.com/office/drawing/2014/chart" uri="{C3380CC4-5D6E-409C-BE32-E72D297353CC}">
              <c16:uniqueId val="{00000004-A130-4743-BDE2-A1FCB9394EE6}"/>
            </c:ext>
          </c:extLst>
        </c:ser>
        <c:ser>
          <c:idx val="5"/>
          <c:order val="5"/>
          <c:tx>
            <c:strRef>
              <c:f>'raw alpha for graphs'!$A$14</c:f>
              <c:strCache>
                <c:ptCount val="1"/>
                <c:pt idx="0">
                  <c:v>T13</c:v>
                </c:pt>
              </c:strCache>
            </c:strRef>
          </c:tx>
          <c:spPr>
            <a:solidFill>
              <a:schemeClr val="accent6"/>
            </a:solidFill>
            <a:ln>
              <a:noFill/>
              <a:prstDash val="solid"/>
            </a:ln>
          </c:spPr>
          <c:invertIfNegative val="0"/>
          <c:cat>
            <c:numRef>
              <c:f>'raw alpha for graphs'!$B$1:$G$1</c:f>
              <c:numCache>
                <c:formatCode>General</c:formatCode>
                <c:ptCount val="6"/>
                <c:pt idx="0">
                  <c:v>0</c:v>
                </c:pt>
                <c:pt idx="1">
                  <c:v>0</c:v>
                </c:pt>
                <c:pt idx="2">
                  <c:v>0</c:v>
                </c:pt>
                <c:pt idx="3">
                  <c:v>0</c:v>
                </c:pt>
                <c:pt idx="4">
                  <c:v>0</c:v>
                </c:pt>
                <c:pt idx="5">
                  <c:v>0</c:v>
                </c:pt>
              </c:numCache>
            </c:numRef>
          </c:cat>
          <c:val>
            <c:numRef>
              <c:f>'raw alpha for graphs'!$B$14:$G$14</c:f>
              <c:numCache>
                <c:formatCode>0.000</c:formatCode>
                <c:ptCount val="6"/>
                <c:pt idx="0">
                  <c:v>-2</c:v>
                </c:pt>
                <c:pt idx="1">
                  <c:v>-2</c:v>
                </c:pt>
                <c:pt idx="2">
                  <c:v>-2</c:v>
                </c:pt>
                <c:pt idx="3">
                  <c:v>-2</c:v>
                </c:pt>
                <c:pt idx="4">
                  <c:v>-2</c:v>
                </c:pt>
                <c:pt idx="5">
                  <c:v>-2</c:v>
                </c:pt>
              </c:numCache>
            </c:numRef>
          </c:val>
          <c:extLst>
            <c:ext xmlns:c16="http://schemas.microsoft.com/office/drawing/2014/chart" uri="{C3380CC4-5D6E-409C-BE32-E72D297353CC}">
              <c16:uniqueId val="{00000005-A130-4743-BDE2-A1FCB9394EE6}"/>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GRASP: Linear Cuadrants Comparison</a:t>
            </a:r>
          </a:p>
        </c:rich>
      </c:tx>
      <c:overlay val="0"/>
      <c:spPr>
        <a:noFill/>
        <a:ln>
          <a:noFill/>
          <a:prstDash val="solid"/>
        </a:ln>
      </c:spPr>
    </c:title>
    <c:autoTitleDeleted val="0"/>
    <c:plotArea>
      <c:layout/>
      <c:barChart>
        <c:barDir val="col"/>
        <c:grouping val="clustered"/>
        <c:varyColors val="0"/>
        <c:ser>
          <c:idx val="0"/>
          <c:order val="0"/>
          <c:tx>
            <c:strRef>
              <c:f>'raw alpha for graphs'!$A$9</c:f>
              <c:strCache>
                <c:ptCount val="1"/>
                <c:pt idx="0">
                  <c:v>C8</c:v>
                </c:pt>
              </c:strCache>
            </c:strRef>
          </c:tx>
          <c:spPr>
            <a:solidFill>
              <a:schemeClr val="accent1"/>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graphs'!$H$9:$O$9</c:f>
              <c:numCache>
                <c:formatCode>0.000</c:formatCode>
                <c:ptCount val="8"/>
                <c:pt idx="0">
                  <c:v>0.59</c:v>
                </c:pt>
                <c:pt idx="1">
                  <c:v>0.52900000000000003</c:v>
                </c:pt>
                <c:pt idx="2">
                  <c:v>0.41</c:v>
                </c:pt>
                <c:pt idx="3">
                  <c:v>0.879</c:v>
                </c:pt>
                <c:pt idx="4">
                  <c:v>0.81899999999999995</c:v>
                </c:pt>
                <c:pt idx="5">
                  <c:v>0.81799999999999995</c:v>
                </c:pt>
                <c:pt idx="6">
                  <c:v>0.23100000000000001</c:v>
                </c:pt>
                <c:pt idx="7">
                  <c:v>0.218</c:v>
                </c:pt>
              </c:numCache>
            </c:numRef>
          </c:val>
          <c:extLst>
            <c:ext xmlns:c16="http://schemas.microsoft.com/office/drawing/2014/chart" uri="{C3380CC4-5D6E-409C-BE32-E72D297353CC}">
              <c16:uniqueId val="{00000000-ACD2-4D00-98B1-F200891F6B8C}"/>
            </c:ext>
          </c:extLst>
        </c:ser>
        <c:ser>
          <c:idx val="1"/>
          <c:order val="1"/>
          <c:tx>
            <c:strRef>
              <c:f>'raw alpha for graphs'!$A$10</c:f>
              <c:strCache>
                <c:ptCount val="1"/>
                <c:pt idx="0">
                  <c:v>F21</c:v>
                </c:pt>
              </c:strCache>
            </c:strRef>
          </c:tx>
          <c:spPr>
            <a:solidFill>
              <a:schemeClr val="accent2"/>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graphs'!$H$10:$O$10</c:f>
              <c:numCache>
                <c:formatCode>0.000</c:formatCode>
                <c:ptCount val="8"/>
                <c:pt idx="0">
                  <c:v>0.63600000000000001</c:v>
                </c:pt>
                <c:pt idx="1">
                  <c:v>0.60099999999999998</c:v>
                </c:pt>
                <c:pt idx="2">
                  <c:v>0.51800000000000002</c:v>
                </c:pt>
                <c:pt idx="3">
                  <c:v>0.80400000000000005</c:v>
                </c:pt>
                <c:pt idx="4">
                  <c:v>0.80300000000000005</c:v>
                </c:pt>
                <c:pt idx="5">
                  <c:v>0.82</c:v>
                </c:pt>
                <c:pt idx="6">
                  <c:v>1.613</c:v>
                </c:pt>
                <c:pt idx="7">
                  <c:v>1.3919999999999999</c:v>
                </c:pt>
              </c:numCache>
            </c:numRef>
          </c:val>
          <c:extLst>
            <c:ext xmlns:c16="http://schemas.microsoft.com/office/drawing/2014/chart" uri="{C3380CC4-5D6E-409C-BE32-E72D297353CC}">
              <c16:uniqueId val="{00000001-ACD2-4D00-98B1-F200891F6B8C}"/>
            </c:ext>
          </c:extLst>
        </c:ser>
        <c:ser>
          <c:idx val="2"/>
          <c:order val="2"/>
          <c:tx>
            <c:strRef>
              <c:f>'raw alpha for graphs'!$A$11</c:f>
              <c:strCache>
                <c:ptCount val="1"/>
                <c:pt idx="0">
                  <c:v>F26</c:v>
                </c:pt>
              </c:strCache>
            </c:strRef>
          </c:tx>
          <c:spPr>
            <a:solidFill>
              <a:schemeClr val="accent3"/>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graphs'!$H$11:$O$11</c:f>
              <c:numCache>
                <c:formatCode>0.000</c:formatCode>
                <c:ptCount val="8"/>
                <c:pt idx="0">
                  <c:v>0.28599999999999998</c:v>
                </c:pt>
                <c:pt idx="1">
                  <c:v>0.30599999999999999</c:v>
                </c:pt>
                <c:pt idx="2">
                  <c:v>0.27300000000000002</c:v>
                </c:pt>
                <c:pt idx="3">
                  <c:v>0.28399999999999997</c:v>
                </c:pt>
                <c:pt idx="4">
                  <c:v>0.253</c:v>
                </c:pt>
                <c:pt idx="5">
                  <c:v>0.23200000000000001</c:v>
                </c:pt>
                <c:pt idx="6">
                  <c:v>0.34</c:v>
                </c:pt>
                <c:pt idx="7">
                  <c:v>0.26500000000000001</c:v>
                </c:pt>
              </c:numCache>
            </c:numRef>
          </c:val>
          <c:extLst>
            <c:ext xmlns:c16="http://schemas.microsoft.com/office/drawing/2014/chart" uri="{C3380CC4-5D6E-409C-BE32-E72D297353CC}">
              <c16:uniqueId val="{00000002-ACD2-4D00-98B1-F200891F6B8C}"/>
            </c:ext>
          </c:extLst>
        </c:ser>
        <c:ser>
          <c:idx val="3"/>
          <c:order val="3"/>
          <c:tx>
            <c:strRef>
              <c:f>'raw alpha for graphs'!$A$12</c:f>
              <c:strCache>
                <c:ptCount val="1"/>
                <c:pt idx="0">
                  <c:v>T+6</c:v>
                </c:pt>
              </c:strCache>
            </c:strRef>
          </c:tx>
          <c:spPr>
            <a:solidFill>
              <a:schemeClr val="accent4"/>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graphs'!$H$12:$O$12</c:f>
              <c:numCache>
                <c:formatCode>0.000</c:formatCode>
                <c:ptCount val="8"/>
                <c:pt idx="0">
                  <c:v>1.2729999999999999</c:v>
                </c:pt>
                <c:pt idx="1">
                  <c:v>1.2709999999999999</c:v>
                </c:pt>
                <c:pt idx="2">
                  <c:v>1.641</c:v>
                </c:pt>
                <c:pt idx="3">
                  <c:v>2.0750000000000002</c:v>
                </c:pt>
                <c:pt idx="4">
                  <c:v>2.024</c:v>
                </c:pt>
                <c:pt idx="5">
                  <c:v>2.923</c:v>
                </c:pt>
                <c:pt idx="6">
                  <c:v>1.1140000000000001</c:v>
                </c:pt>
                <c:pt idx="7">
                  <c:v>1.085</c:v>
                </c:pt>
              </c:numCache>
            </c:numRef>
          </c:val>
          <c:extLst>
            <c:ext xmlns:c16="http://schemas.microsoft.com/office/drawing/2014/chart" uri="{C3380CC4-5D6E-409C-BE32-E72D297353CC}">
              <c16:uniqueId val="{00000003-ACD2-4D00-98B1-F200891F6B8C}"/>
            </c:ext>
          </c:extLst>
        </c:ser>
        <c:ser>
          <c:idx val="4"/>
          <c:order val="4"/>
          <c:tx>
            <c:strRef>
              <c:f>'raw alpha for graphs'!$A$13</c:f>
              <c:strCache>
                <c:ptCount val="1"/>
                <c:pt idx="0">
                  <c:v>T+8</c:v>
                </c:pt>
              </c:strCache>
            </c:strRef>
          </c:tx>
          <c:spPr>
            <a:solidFill>
              <a:schemeClr val="accent5"/>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graphs'!$H$13:$O$13</c:f>
              <c:numCache>
                <c:formatCode>0.000</c:formatCode>
                <c:ptCount val="8"/>
                <c:pt idx="0">
                  <c:v>0.16800000000000001</c:v>
                </c:pt>
                <c:pt idx="1">
                  <c:v>0.14699999999999999</c:v>
                </c:pt>
                <c:pt idx="2">
                  <c:v>0.129</c:v>
                </c:pt>
                <c:pt idx="3">
                  <c:v>0</c:v>
                </c:pt>
                <c:pt idx="4">
                  <c:v>0</c:v>
                </c:pt>
                <c:pt idx="5">
                  <c:v>0</c:v>
                </c:pt>
                <c:pt idx="6">
                  <c:v>1.53</c:v>
                </c:pt>
                <c:pt idx="7">
                  <c:v>1.6160000000000001</c:v>
                </c:pt>
              </c:numCache>
            </c:numRef>
          </c:val>
          <c:extLst>
            <c:ext xmlns:c16="http://schemas.microsoft.com/office/drawing/2014/chart" uri="{C3380CC4-5D6E-409C-BE32-E72D297353CC}">
              <c16:uniqueId val="{00000004-ACD2-4D00-98B1-F200891F6B8C}"/>
            </c:ext>
          </c:extLst>
        </c:ser>
        <c:ser>
          <c:idx val="5"/>
          <c:order val="5"/>
          <c:tx>
            <c:strRef>
              <c:f>'raw alpha for graphs'!$A$14</c:f>
              <c:strCache>
                <c:ptCount val="1"/>
                <c:pt idx="0">
                  <c:v>T13</c:v>
                </c:pt>
              </c:strCache>
            </c:strRef>
          </c:tx>
          <c:spPr>
            <a:solidFill>
              <a:schemeClr val="accent6"/>
            </a:solidFill>
            <a:ln>
              <a:noFill/>
              <a:prstDash val="solid"/>
            </a:ln>
          </c:spPr>
          <c:invertIfNegative val="0"/>
          <c:cat>
            <c:numRef>
              <c:f>'raw alpha for graphs'!$H$1:$O$1</c:f>
              <c:numCache>
                <c:formatCode>General</c:formatCode>
                <c:ptCount val="8"/>
                <c:pt idx="0">
                  <c:v>0</c:v>
                </c:pt>
                <c:pt idx="1">
                  <c:v>0</c:v>
                </c:pt>
                <c:pt idx="2">
                  <c:v>0</c:v>
                </c:pt>
                <c:pt idx="3">
                  <c:v>0</c:v>
                </c:pt>
                <c:pt idx="4">
                  <c:v>0</c:v>
                </c:pt>
                <c:pt idx="5">
                  <c:v>0</c:v>
                </c:pt>
                <c:pt idx="6">
                  <c:v>0</c:v>
                </c:pt>
                <c:pt idx="7">
                  <c:v>0</c:v>
                </c:pt>
              </c:numCache>
            </c:numRef>
          </c:cat>
          <c:val>
            <c:numRef>
              <c:f>'raw alpha for graphs'!$H$14:$O$14</c:f>
              <c:numCache>
                <c:formatCode>0.000</c:formatCode>
                <c:ptCount val="8"/>
                <c:pt idx="0">
                  <c:v>-2</c:v>
                </c:pt>
                <c:pt idx="1">
                  <c:v>-2</c:v>
                </c:pt>
                <c:pt idx="2">
                  <c:v>-2</c:v>
                </c:pt>
                <c:pt idx="3">
                  <c:v>-2</c:v>
                </c:pt>
                <c:pt idx="4">
                  <c:v>-2</c:v>
                </c:pt>
                <c:pt idx="5">
                  <c:v>-2</c:v>
                </c:pt>
                <c:pt idx="6">
                  <c:v>-2</c:v>
                </c:pt>
                <c:pt idx="7">
                  <c:v>-2</c:v>
                </c:pt>
              </c:numCache>
            </c:numRef>
          </c:val>
          <c:extLst>
            <c:ext xmlns:c16="http://schemas.microsoft.com/office/drawing/2014/chart" uri="{C3380CC4-5D6E-409C-BE32-E72D297353CC}">
              <c16:uniqueId val="{00000005-ACD2-4D00-98B1-F200891F6B8C}"/>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drawings/_rels/drawing2.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jpeg"/><Relationship Id="rId16" Type="http://schemas.openxmlformats.org/officeDocument/2006/relationships/image" Target="../media/image16.pn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jpe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s>
</file>

<file path=xl/drawings/_rels/drawing3.xml.rels><?xml version="1.0" encoding="UTF-8" standalone="yes"?>
<Relationships xmlns="http://schemas.openxmlformats.org/package/2006/relationships"><Relationship Id="rId13" Type="http://schemas.openxmlformats.org/officeDocument/2006/relationships/image" Target="../media/image52.png"/><Relationship Id="rId18" Type="http://schemas.openxmlformats.org/officeDocument/2006/relationships/image" Target="../media/image57.png"/><Relationship Id="rId26" Type="http://schemas.openxmlformats.org/officeDocument/2006/relationships/image" Target="../media/image65.png"/><Relationship Id="rId39" Type="http://schemas.openxmlformats.org/officeDocument/2006/relationships/image" Target="../media/image78.png"/><Relationship Id="rId21" Type="http://schemas.openxmlformats.org/officeDocument/2006/relationships/image" Target="../media/image60.png"/><Relationship Id="rId34" Type="http://schemas.openxmlformats.org/officeDocument/2006/relationships/image" Target="../media/image73.png"/><Relationship Id="rId42" Type="http://schemas.openxmlformats.org/officeDocument/2006/relationships/image" Target="../media/image81.png"/><Relationship Id="rId47" Type="http://schemas.openxmlformats.org/officeDocument/2006/relationships/image" Target="../media/image86.png"/><Relationship Id="rId50" Type="http://schemas.openxmlformats.org/officeDocument/2006/relationships/image" Target="../media/image89.png"/><Relationship Id="rId55" Type="http://schemas.openxmlformats.org/officeDocument/2006/relationships/image" Target="../media/image94.png"/><Relationship Id="rId63" Type="http://schemas.openxmlformats.org/officeDocument/2006/relationships/image" Target="../media/image102.png"/><Relationship Id="rId68" Type="http://schemas.openxmlformats.org/officeDocument/2006/relationships/image" Target="../media/image107.png"/><Relationship Id="rId76" Type="http://schemas.openxmlformats.org/officeDocument/2006/relationships/image" Target="../media/image115.png"/><Relationship Id="rId7" Type="http://schemas.openxmlformats.org/officeDocument/2006/relationships/image" Target="../media/image46.png"/><Relationship Id="rId71" Type="http://schemas.openxmlformats.org/officeDocument/2006/relationships/image" Target="../media/image110.png"/><Relationship Id="rId2" Type="http://schemas.openxmlformats.org/officeDocument/2006/relationships/image" Target="../media/image41.png"/><Relationship Id="rId16" Type="http://schemas.openxmlformats.org/officeDocument/2006/relationships/image" Target="../media/image55.png"/><Relationship Id="rId29" Type="http://schemas.openxmlformats.org/officeDocument/2006/relationships/image" Target="../media/image68.png"/><Relationship Id="rId11" Type="http://schemas.openxmlformats.org/officeDocument/2006/relationships/image" Target="../media/image50.png"/><Relationship Id="rId24" Type="http://schemas.openxmlformats.org/officeDocument/2006/relationships/image" Target="../media/image63.png"/><Relationship Id="rId32" Type="http://schemas.openxmlformats.org/officeDocument/2006/relationships/image" Target="../media/image71.png"/><Relationship Id="rId37" Type="http://schemas.openxmlformats.org/officeDocument/2006/relationships/image" Target="../media/image76.png"/><Relationship Id="rId40" Type="http://schemas.openxmlformats.org/officeDocument/2006/relationships/image" Target="../media/image79.png"/><Relationship Id="rId45" Type="http://schemas.openxmlformats.org/officeDocument/2006/relationships/image" Target="../media/image84.png"/><Relationship Id="rId53" Type="http://schemas.openxmlformats.org/officeDocument/2006/relationships/image" Target="../media/image92.png"/><Relationship Id="rId58" Type="http://schemas.openxmlformats.org/officeDocument/2006/relationships/image" Target="../media/image97.png"/><Relationship Id="rId66" Type="http://schemas.openxmlformats.org/officeDocument/2006/relationships/image" Target="../media/image105.png"/><Relationship Id="rId74" Type="http://schemas.openxmlformats.org/officeDocument/2006/relationships/image" Target="../media/image113.png"/><Relationship Id="rId79" Type="http://schemas.openxmlformats.org/officeDocument/2006/relationships/image" Target="../media/image118.png"/><Relationship Id="rId5" Type="http://schemas.openxmlformats.org/officeDocument/2006/relationships/image" Target="../media/image44.png"/><Relationship Id="rId61" Type="http://schemas.openxmlformats.org/officeDocument/2006/relationships/image" Target="../media/image100.png"/><Relationship Id="rId82" Type="http://schemas.openxmlformats.org/officeDocument/2006/relationships/image" Target="../media/image121.png"/><Relationship Id="rId10" Type="http://schemas.openxmlformats.org/officeDocument/2006/relationships/image" Target="../media/image49.png"/><Relationship Id="rId19" Type="http://schemas.openxmlformats.org/officeDocument/2006/relationships/image" Target="../media/image58.png"/><Relationship Id="rId31" Type="http://schemas.openxmlformats.org/officeDocument/2006/relationships/image" Target="../media/image70.png"/><Relationship Id="rId44" Type="http://schemas.openxmlformats.org/officeDocument/2006/relationships/image" Target="../media/image83.png"/><Relationship Id="rId52" Type="http://schemas.openxmlformats.org/officeDocument/2006/relationships/image" Target="../media/image91.png"/><Relationship Id="rId60" Type="http://schemas.openxmlformats.org/officeDocument/2006/relationships/image" Target="../media/image99.png"/><Relationship Id="rId65" Type="http://schemas.openxmlformats.org/officeDocument/2006/relationships/image" Target="../media/image104.png"/><Relationship Id="rId73" Type="http://schemas.openxmlformats.org/officeDocument/2006/relationships/image" Target="../media/image112.png"/><Relationship Id="rId78" Type="http://schemas.openxmlformats.org/officeDocument/2006/relationships/image" Target="../media/image117.png"/><Relationship Id="rId81" Type="http://schemas.openxmlformats.org/officeDocument/2006/relationships/image" Target="../media/image120.png"/><Relationship Id="rId4" Type="http://schemas.openxmlformats.org/officeDocument/2006/relationships/image" Target="../media/image43.png"/><Relationship Id="rId9" Type="http://schemas.openxmlformats.org/officeDocument/2006/relationships/image" Target="../media/image48.png"/><Relationship Id="rId14" Type="http://schemas.openxmlformats.org/officeDocument/2006/relationships/image" Target="../media/image53.png"/><Relationship Id="rId22" Type="http://schemas.openxmlformats.org/officeDocument/2006/relationships/image" Target="../media/image61.png"/><Relationship Id="rId27" Type="http://schemas.openxmlformats.org/officeDocument/2006/relationships/image" Target="../media/image66.png"/><Relationship Id="rId30" Type="http://schemas.openxmlformats.org/officeDocument/2006/relationships/image" Target="../media/image69.png"/><Relationship Id="rId35" Type="http://schemas.openxmlformats.org/officeDocument/2006/relationships/image" Target="../media/image74.png"/><Relationship Id="rId43" Type="http://schemas.openxmlformats.org/officeDocument/2006/relationships/image" Target="../media/image82.png"/><Relationship Id="rId48" Type="http://schemas.openxmlformats.org/officeDocument/2006/relationships/image" Target="../media/image87.png"/><Relationship Id="rId56" Type="http://schemas.openxmlformats.org/officeDocument/2006/relationships/image" Target="../media/image95.png"/><Relationship Id="rId64" Type="http://schemas.openxmlformats.org/officeDocument/2006/relationships/image" Target="../media/image103.png"/><Relationship Id="rId69" Type="http://schemas.openxmlformats.org/officeDocument/2006/relationships/image" Target="../media/image108.png"/><Relationship Id="rId77" Type="http://schemas.openxmlformats.org/officeDocument/2006/relationships/image" Target="../media/image116.png"/><Relationship Id="rId8" Type="http://schemas.openxmlformats.org/officeDocument/2006/relationships/image" Target="../media/image47.png"/><Relationship Id="rId51" Type="http://schemas.openxmlformats.org/officeDocument/2006/relationships/image" Target="../media/image90.png"/><Relationship Id="rId72" Type="http://schemas.openxmlformats.org/officeDocument/2006/relationships/image" Target="../media/image111.png"/><Relationship Id="rId80" Type="http://schemas.openxmlformats.org/officeDocument/2006/relationships/image" Target="../media/image119.png"/><Relationship Id="rId3" Type="http://schemas.openxmlformats.org/officeDocument/2006/relationships/image" Target="../media/image42.png"/><Relationship Id="rId12" Type="http://schemas.openxmlformats.org/officeDocument/2006/relationships/image" Target="../media/image51.png"/><Relationship Id="rId17" Type="http://schemas.openxmlformats.org/officeDocument/2006/relationships/image" Target="../media/image56.png"/><Relationship Id="rId25" Type="http://schemas.openxmlformats.org/officeDocument/2006/relationships/image" Target="../media/image64.png"/><Relationship Id="rId33" Type="http://schemas.openxmlformats.org/officeDocument/2006/relationships/image" Target="../media/image72.png"/><Relationship Id="rId38" Type="http://schemas.openxmlformats.org/officeDocument/2006/relationships/image" Target="../media/image77.png"/><Relationship Id="rId46" Type="http://schemas.openxmlformats.org/officeDocument/2006/relationships/image" Target="../media/image85.png"/><Relationship Id="rId59" Type="http://schemas.openxmlformats.org/officeDocument/2006/relationships/image" Target="../media/image98.png"/><Relationship Id="rId67" Type="http://schemas.openxmlformats.org/officeDocument/2006/relationships/image" Target="../media/image106.png"/><Relationship Id="rId20" Type="http://schemas.openxmlformats.org/officeDocument/2006/relationships/image" Target="../media/image59.png"/><Relationship Id="rId41" Type="http://schemas.openxmlformats.org/officeDocument/2006/relationships/image" Target="../media/image80.png"/><Relationship Id="rId54" Type="http://schemas.openxmlformats.org/officeDocument/2006/relationships/image" Target="../media/image93.png"/><Relationship Id="rId62" Type="http://schemas.openxmlformats.org/officeDocument/2006/relationships/image" Target="../media/image101.png"/><Relationship Id="rId70" Type="http://schemas.openxmlformats.org/officeDocument/2006/relationships/image" Target="../media/image109.png"/><Relationship Id="rId75" Type="http://schemas.openxmlformats.org/officeDocument/2006/relationships/image" Target="../media/image114.png"/><Relationship Id="rId1" Type="http://schemas.openxmlformats.org/officeDocument/2006/relationships/image" Target="../media/image40.png"/><Relationship Id="rId6" Type="http://schemas.openxmlformats.org/officeDocument/2006/relationships/image" Target="../media/image45.png"/><Relationship Id="rId15" Type="http://schemas.openxmlformats.org/officeDocument/2006/relationships/image" Target="../media/image54.png"/><Relationship Id="rId23" Type="http://schemas.openxmlformats.org/officeDocument/2006/relationships/image" Target="../media/image62.png"/><Relationship Id="rId28" Type="http://schemas.openxmlformats.org/officeDocument/2006/relationships/image" Target="../media/image67.png"/><Relationship Id="rId36" Type="http://schemas.openxmlformats.org/officeDocument/2006/relationships/image" Target="../media/image75.png"/><Relationship Id="rId49" Type="http://schemas.openxmlformats.org/officeDocument/2006/relationships/image" Target="../media/image88.png"/><Relationship Id="rId57" Type="http://schemas.openxmlformats.org/officeDocument/2006/relationships/image" Target="../media/image96.png"/></Relationships>
</file>

<file path=xl/drawings/_rels/drawing4.xml.rels><?xml version="1.0" encoding="UTF-8" standalone="yes"?>
<Relationships xmlns="http://schemas.openxmlformats.org/package/2006/relationships"><Relationship Id="rId13" Type="http://schemas.openxmlformats.org/officeDocument/2006/relationships/chart" Target="../charts/chart13.xml"/><Relationship Id="rId18" Type="http://schemas.openxmlformats.org/officeDocument/2006/relationships/image" Target="../media/image126.png"/><Relationship Id="rId26" Type="http://schemas.openxmlformats.org/officeDocument/2006/relationships/image" Target="../media/image134.png"/><Relationship Id="rId39" Type="http://schemas.openxmlformats.org/officeDocument/2006/relationships/image" Target="../media/image147.png"/><Relationship Id="rId21" Type="http://schemas.openxmlformats.org/officeDocument/2006/relationships/image" Target="../media/image129.png"/><Relationship Id="rId34" Type="http://schemas.openxmlformats.org/officeDocument/2006/relationships/image" Target="../media/image142.png"/><Relationship Id="rId42" Type="http://schemas.openxmlformats.org/officeDocument/2006/relationships/image" Target="../media/image150.png"/><Relationship Id="rId47" Type="http://schemas.openxmlformats.org/officeDocument/2006/relationships/image" Target="../media/image155.png"/><Relationship Id="rId50" Type="http://schemas.openxmlformats.org/officeDocument/2006/relationships/image" Target="../media/image158.png"/><Relationship Id="rId55" Type="http://schemas.openxmlformats.org/officeDocument/2006/relationships/image" Target="../media/image163.png"/><Relationship Id="rId63" Type="http://schemas.openxmlformats.org/officeDocument/2006/relationships/image" Target="../media/image171.png"/><Relationship Id="rId7" Type="http://schemas.openxmlformats.org/officeDocument/2006/relationships/chart" Target="../charts/chart7.xml"/><Relationship Id="rId2" Type="http://schemas.openxmlformats.org/officeDocument/2006/relationships/chart" Target="../charts/chart2.xml"/><Relationship Id="rId16" Type="http://schemas.openxmlformats.org/officeDocument/2006/relationships/image" Target="../media/image124.png"/><Relationship Id="rId20" Type="http://schemas.openxmlformats.org/officeDocument/2006/relationships/image" Target="../media/image128.png"/><Relationship Id="rId29" Type="http://schemas.openxmlformats.org/officeDocument/2006/relationships/image" Target="../media/image137.png"/><Relationship Id="rId41" Type="http://schemas.openxmlformats.org/officeDocument/2006/relationships/image" Target="../media/image149.png"/><Relationship Id="rId54" Type="http://schemas.openxmlformats.org/officeDocument/2006/relationships/image" Target="../media/image162.png"/><Relationship Id="rId62" Type="http://schemas.openxmlformats.org/officeDocument/2006/relationships/image" Target="../media/image170.png"/><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24" Type="http://schemas.openxmlformats.org/officeDocument/2006/relationships/image" Target="../media/image132.png"/><Relationship Id="rId32" Type="http://schemas.openxmlformats.org/officeDocument/2006/relationships/image" Target="../media/image140.png"/><Relationship Id="rId37" Type="http://schemas.openxmlformats.org/officeDocument/2006/relationships/image" Target="../media/image145.png"/><Relationship Id="rId40" Type="http://schemas.openxmlformats.org/officeDocument/2006/relationships/image" Target="../media/image148.png"/><Relationship Id="rId45" Type="http://schemas.openxmlformats.org/officeDocument/2006/relationships/image" Target="../media/image153.png"/><Relationship Id="rId53" Type="http://schemas.openxmlformats.org/officeDocument/2006/relationships/image" Target="../media/image161.png"/><Relationship Id="rId58" Type="http://schemas.openxmlformats.org/officeDocument/2006/relationships/image" Target="../media/image166.png"/><Relationship Id="rId5" Type="http://schemas.openxmlformats.org/officeDocument/2006/relationships/chart" Target="../charts/chart5.xml"/><Relationship Id="rId15" Type="http://schemas.openxmlformats.org/officeDocument/2006/relationships/image" Target="../media/image123.png"/><Relationship Id="rId23" Type="http://schemas.openxmlformats.org/officeDocument/2006/relationships/image" Target="../media/image131.png"/><Relationship Id="rId28" Type="http://schemas.openxmlformats.org/officeDocument/2006/relationships/image" Target="../media/image136.png"/><Relationship Id="rId36" Type="http://schemas.openxmlformats.org/officeDocument/2006/relationships/image" Target="../media/image144.png"/><Relationship Id="rId49" Type="http://schemas.openxmlformats.org/officeDocument/2006/relationships/image" Target="../media/image157.png"/><Relationship Id="rId57" Type="http://schemas.openxmlformats.org/officeDocument/2006/relationships/image" Target="../media/image165.png"/><Relationship Id="rId61" Type="http://schemas.openxmlformats.org/officeDocument/2006/relationships/image" Target="../media/image169.png"/><Relationship Id="rId10" Type="http://schemas.openxmlformats.org/officeDocument/2006/relationships/chart" Target="../charts/chart10.xml"/><Relationship Id="rId19" Type="http://schemas.openxmlformats.org/officeDocument/2006/relationships/image" Target="../media/image127.png"/><Relationship Id="rId31" Type="http://schemas.openxmlformats.org/officeDocument/2006/relationships/image" Target="../media/image139.png"/><Relationship Id="rId44" Type="http://schemas.openxmlformats.org/officeDocument/2006/relationships/image" Target="../media/image152.png"/><Relationship Id="rId52" Type="http://schemas.openxmlformats.org/officeDocument/2006/relationships/image" Target="../media/image160.png"/><Relationship Id="rId60" Type="http://schemas.openxmlformats.org/officeDocument/2006/relationships/image" Target="../media/image168.png"/><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image" Target="../media/image122.png"/><Relationship Id="rId22" Type="http://schemas.openxmlformats.org/officeDocument/2006/relationships/image" Target="../media/image130.png"/><Relationship Id="rId27" Type="http://schemas.openxmlformats.org/officeDocument/2006/relationships/image" Target="../media/image135.png"/><Relationship Id="rId30" Type="http://schemas.openxmlformats.org/officeDocument/2006/relationships/image" Target="../media/image138.png"/><Relationship Id="rId35" Type="http://schemas.openxmlformats.org/officeDocument/2006/relationships/image" Target="../media/image143.png"/><Relationship Id="rId43" Type="http://schemas.openxmlformats.org/officeDocument/2006/relationships/image" Target="../media/image151.png"/><Relationship Id="rId48" Type="http://schemas.openxmlformats.org/officeDocument/2006/relationships/image" Target="../media/image156.png"/><Relationship Id="rId56" Type="http://schemas.openxmlformats.org/officeDocument/2006/relationships/image" Target="../media/image164.png"/><Relationship Id="rId64" Type="http://schemas.openxmlformats.org/officeDocument/2006/relationships/image" Target="../media/image172.png"/><Relationship Id="rId8" Type="http://schemas.openxmlformats.org/officeDocument/2006/relationships/chart" Target="../charts/chart8.xml"/><Relationship Id="rId51" Type="http://schemas.openxmlformats.org/officeDocument/2006/relationships/image" Target="../media/image159.png"/><Relationship Id="rId3" Type="http://schemas.openxmlformats.org/officeDocument/2006/relationships/chart" Target="../charts/chart3.xml"/><Relationship Id="rId12" Type="http://schemas.openxmlformats.org/officeDocument/2006/relationships/chart" Target="../charts/chart12.xml"/><Relationship Id="rId17" Type="http://schemas.openxmlformats.org/officeDocument/2006/relationships/image" Target="../media/image125.png"/><Relationship Id="rId25" Type="http://schemas.openxmlformats.org/officeDocument/2006/relationships/image" Target="../media/image133.png"/><Relationship Id="rId33" Type="http://schemas.openxmlformats.org/officeDocument/2006/relationships/image" Target="../media/image141.png"/><Relationship Id="rId38" Type="http://schemas.openxmlformats.org/officeDocument/2006/relationships/image" Target="../media/image146.png"/><Relationship Id="rId46" Type="http://schemas.openxmlformats.org/officeDocument/2006/relationships/image" Target="../media/image154.png"/><Relationship Id="rId59" Type="http://schemas.openxmlformats.org/officeDocument/2006/relationships/image" Target="../media/image167.png"/></Relationships>
</file>

<file path=xl/drawings/_rels/drawing5.xml.rels><?xml version="1.0" encoding="UTF-8" standalone="yes"?>
<Relationships xmlns="http://schemas.openxmlformats.org/package/2006/relationships"><Relationship Id="rId8" Type="http://schemas.openxmlformats.org/officeDocument/2006/relationships/image" Target="../media/image142.png"/><Relationship Id="rId13" Type="http://schemas.openxmlformats.org/officeDocument/2006/relationships/image" Target="../media/image167.png"/><Relationship Id="rId3" Type="http://schemas.openxmlformats.org/officeDocument/2006/relationships/image" Target="../media/image128.png"/><Relationship Id="rId7" Type="http://schemas.openxmlformats.org/officeDocument/2006/relationships/image" Target="../media/image141.png"/><Relationship Id="rId12" Type="http://schemas.openxmlformats.org/officeDocument/2006/relationships/image" Target="../media/image166.png"/><Relationship Id="rId17" Type="http://schemas.openxmlformats.org/officeDocument/2006/relationships/image" Target="../media/image171.png"/><Relationship Id="rId2" Type="http://schemas.openxmlformats.org/officeDocument/2006/relationships/image" Target="../media/image127.png"/><Relationship Id="rId16" Type="http://schemas.openxmlformats.org/officeDocument/2006/relationships/image" Target="../media/image170.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65.png"/><Relationship Id="rId5" Type="http://schemas.openxmlformats.org/officeDocument/2006/relationships/image" Target="../media/image130.png"/><Relationship Id="rId15" Type="http://schemas.openxmlformats.org/officeDocument/2006/relationships/image" Target="../media/image169.png"/><Relationship Id="rId10" Type="http://schemas.openxmlformats.org/officeDocument/2006/relationships/image" Target="../media/image164.png"/><Relationship Id="rId4" Type="http://schemas.openxmlformats.org/officeDocument/2006/relationships/image" Target="../media/image129.png"/><Relationship Id="rId9" Type="http://schemas.openxmlformats.org/officeDocument/2006/relationships/image" Target="../media/image143.png"/><Relationship Id="rId14" Type="http://schemas.openxmlformats.org/officeDocument/2006/relationships/image" Target="../media/image168.pn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9525</xdr:rowOff>
    </xdr:from>
    <xdr:to>
      <xdr:col>14</xdr:col>
      <xdr:colOff>444500</xdr:colOff>
      <xdr:row>30</xdr:row>
      <xdr:rowOff>34925</xdr:rowOff>
    </xdr:to>
    <xdr:sp macro="" textlink="">
      <xdr:nvSpPr>
        <xdr:cNvPr id="2" name="ZoneTexte 1"/>
        <xdr:cNvSpPr txBox="1"/>
      </xdr:nvSpPr>
      <xdr:spPr>
        <a:xfrm>
          <a:off x="0" y="9525"/>
          <a:ext cx="11112500" cy="5740400"/>
        </a:xfrm>
        <a:prstGeom prst="rect">
          <a:avLst/>
        </a:prstGeom>
        <a:solidFill>
          <a:schemeClr val="bg2">
            <a:lumMod val="2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a:solidFill>
                <a:schemeClr val="bg1"/>
              </a:solidFill>
              <a:latin typeface="Berlin Sans FB" panose="020E0602020502020306" pitchFamily="34" charset="0"/>
            </a:rPr>
            <a:t>This file presents the information obtained by the interns at CEA Clovis BACHET and Ricardo RICO, they worked on the TRACE BOT Project.</a:t>
          </a:r>
        </a:p>
        <a:p>
          <a:pPr algn="l"/>
          <a:endParaRPr lang="en-US" sz="2400">
            <a:solidFill>
              <a:schemeClr val="bg1"/>
            </a:solidFill>
            <a:latin typeface="Berlin Sans FB" panose="020E0602020502020306" pitchFamily="34" charset="0"/>
          </a:endParaRPr>
        </a:p>
        <a:p>
          <a:pPr algn="l"/>
          <a:r>
            <a:rPr lang="en-US" sz="2400">
              <a:solidFill>
                <a:schemeClr val="bg1"/>
              </a:solidFill>
              <a:latin typeface="Berlin Sans FB" panose="020E0602020502020306" pitchFamily="34" charset="0"/>
            </a:rPr>
            <a:t>Clovis</a:t>
          </a:r>
          <a:r>
            <a:rPr lang="en-US" sz="2400" baseline="0">
              <a:solidFill>
                <a:schemeClr val="bg1"/>
              </a:solidFill>
              <a:latin typeface="Berlin Sans FB" panose="020E0602020502020306" pitchFamily="34" charset="0"/>
            </a:rPr>
            <a:t> focused on the User analysis.</a:t>
          </a:r>
        </a:p>
        <a:p>
          <a:pPr algn="l"/>
          <a:r>
            <a:rPr lang="en-US" sz="2400" baseline="0">
              <a:solidFill>
                <a:schemeClr val="bg1"/>
              </a:solidFill>
              <a:latin typeface="Berlin Sans FB" panose="020E0602020502020306" pitchFamily="34" charset="0"/>
            </a:rPr>
            <a:t>Ricardo in the Object and Task analysis. </a:t>
          </a:r>
        </a:p>
        <a:p>
          <a:pPr algn="l"/>
          <a:endParaRPr lang="en-US" sz="2400" baseline="0">
            <a:solidFill>
              <a:schemeClr val="bg1"/>
            </a:solidFill>
            <a:latin typeface="Berlin Sans FB" panose="020E0602020502020306" pitchFamily="34" charset="0"/>
          </a:endParaRPr>
        </a:p>
        <a:p>
          <a:pPr algn="l"/>
          <a:r>
            <a:rPr lang="en-US" sz="2400" baseline="0">
              <a:solidFill>
                <a:schemeClr val="bg1"/>
              </a:solidFill>
              <a:latin typeface="Berlin Sans FB" panose="020E0602020502020306" pitchFamily="34" charset="0"/>
            </a:rPr>
            <a:t>The work overlaps when the user uses an object and performs a task:</a:t>
          </a:r>
        </a:p>
        <a:p>
          <a:pPr algn="l"/>
          <a:r>
            <a:rPr lang="en-US" sz="2400" baseline="0">
              <a:solidFill>
                <a:schemeClr val="bg1"/>
              </a:solidFill>
              <a:latin typeface="Berlin Sans FB" panose="020E0602020502020306" pitchFamily="34" charset="0"/>
            </a:rPr>
            <a:t>Clovis provided the contacts location the hand makes with the , Ricardo calculated the grasp matrix corresponging to the arrangement and the force required to perform the tasks.</a:t>
          </a:r>
        </a:p>
        <a:p>
          <a:pPr algn="l"/>
          <a:r>
            <a:rPr lang="en-US" sz="2400" baseline="0">
              <a:solidFill>
                <a:schemeClr val="bg1"/>
              </a:solidFill>
              <a:latin typeface="Berlin Sans FB" panose="020E0602020502020306" pitchFamily="34" charset="0"/>
            </a:rPr>
            <a:t>Ultimately the force information will useful when designing the robotic hand we have the required force.</a:t>
          </a:r>
        </a:p>
        <a:p>
          <a:pPr algn="l"/>
          <a:r>
            <a:rPr lang="en-US" sz="2400" baseline="0">
              <a:solidFill>
                <a:schemeClr val="bg1"/>
              </a:solidFill>
              <a:latin typeface="Berlin Sans FB" panose="020E0602020502020306" pitchFamily="34" charset="0"/>
            </a:rPr>
            <a:t> - User Analysis (Clovis' Work) is on the sheets with the colors: </a:t>
          </a:r>
          <a:r>
            <a:rPr lang="en-US" sz="2400" baseline="0">
              <a:solidFill>
                <a:schemeClr val="accent5"/>
              </a:solidFill>
              <a:latin typeface="Berlin Sans FB" panose="020E0602020502020306" pitchFamily="34" charset="0"/>
            </a:rPr>
            <a:t>Blue</a:t>
          </a:r>
          <a:r>
            <a:rPr lang="en-US" sz="2400" baseline="0">
              <a:solidFill>
                <a:schemeClr val="bg1"/>
              </a:solidFill>
              <a:latin typeface="Berlin Sans FB" panose="020E0602020502020306" pitchFamily="34" charset="0"/>
            </a:rPr>
            <a:t> and </a:t>
          </a:r>
          <a:r>
            <a:rPr lang="en-US" sz="2400" baseline="0">
              <a:solidFill>
                <a:schemeClr val="accent6"/>
              </a:solidFill>
              <a:latin typeface="Berlin Sans FB" panose="020E0602020502020306" pitchFamily="34" charset="0"/>
            </a:rPr>
            <a:t>Green</a:t>
          </a:r>
        </a:p>
        <a:p>
          <a:pPr algn="l"/>
          <a:r>
            <a:rPr lang="en-US" sz="2400" baseline="0">
              <a:solidFill>
                <a:schemeClr val="bg1"/>
              </a:solidFill>
              <a:latin typeface="Berlin Sans FB" panose="020E0602020502020306" pitchFamily="34" charset="0"/>
            </a:rPr>
            <a:t>- Object and Force Analysis (Ricardo's Work) has the colors: </a:t>
          </a:r>
          <a:r>
            <a:rPr lang="en-US" sz="2400" baseline="0">
              <a:solidFill>
                <a:srgbClr val="FF0000"/>
              </a:solidFill>
              <a:latin typeface="Berlin Sans FB" panose="020E0602020502020306" pitchFamily="34" charset="0"/>
            </a:rPr>
            <a:t>Red</a:t>
          </a:r>
          <a:r>
            <a:rPr lang="en-US" sz="2400" baseline="0">
              <a:solidFill>
                <a:schemeClr val="bg1"/>
              </a:solidFill>
              <a:latin typeface="Berlin Sans FB" panose="020E0602020502020306" pitchFamily="34" charset="0"/>
            </a:rPr>
            <a:t> and </a:t>
          </a:r>
          <a:r>
            <a:rPr lang="en-US" sz="2400" baseline="0">
              <a:solidFill>
                <a:schemeClr val="accent4"/>
              </a:solidFill>
              <a:latin typeface="Berlin Sans FB" panose="020E0602020502020306" pitchFamily="34" charset="0"/>
            </a:rPr>
            <a:t>Yellow</a:t>
          </a:r>
        </a:p>
        <a:p>
          <a:pPr algn="l"/>
          <a:r>
            <a:rPr lang="en-US" sz="2400" baseline="0">
              <a:solidFill>
                <a:schemeClr val="bg1"/>
              </a:solidFill>
              <a:latin typeface="Berlin Sans FB" panose="020E0602020502020306" pitchFamily="34" charset="0"/>
            </a:rPr>
            <a:t> - White and </a:t>
          </a:r>
          <a:r>
            <a:rPr lang="en-US" sz="2400" baseline="0">
              <a:solidFill>
                <a:schemeClr val="bg2">
                  <a:lumMod val="75000"/>
                </a:schemeClr>
              </a:solidFill>
              <a:latin typeface="Berlin Sans FB" panose="020E0602020502020306" pitchFamily="34" charset="0"/>
            </a:rPr>
            <a:t>Gray</a:t>
          </a:r>
          <a:r>
            <a:rPr lang="en-US" sz="2400" baseline="0">
              <a:solidFill>
                <a:schemeClr val="bg1"/>
              </a:solidFill>
              <a:latin typeface="Berlin Sans FB" panose="020E0602020502020306" pitchFamily="34" charset="0"/>
            </a:rPr>
            <a:t> is used to represent overlap.</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5223</xdr:colOff>
      <xdr:row>3</xdr:row>
      <xdr:rowOff>0</xdr:rowOff>
    </xdr:from>
    <xdr:to>
      <xdr:col>1</xdr:col>
      <xdr:colOff>1597025</xdr:colOff>
      <xdr:row>3</xdr:row>
      <xdr:rowOff>1113443</xdr:rowOff>
    </xdr:to>
    <xdr:pic>
      <xdr:nvPicPr>
        <xdr:cNvPr id="2" name="Image 1" descr="60mm Petri Dish No Vents"/>
        <xdr:cNvPicPr>
          <a:picLocks noChangeAspect="1" noChangeArrowheads="1"/>
        </xdr:cNvPicPr>
      </xdr:nvPicPr>
      <xdr:blipFill>
        <a:blip xmlns:r="http://schemas.openxmlformats.org/officeDocument/2006/relationships" r:embed="rId1" cstate="print"/>
        <a:srcRect/>
        <a:stretch>
          <a:fillRect/>
        </a:stretch>
      </xdr:blipFill>
      <xdr:spPr bwMode="auto">
        <a:xfrm>
          <a:off x="767223" y="247650"/>
          <a:ext cx="1518777" cy="1113443"/>
        </a:xfrm>
        <a:prstGeom prst="rect">
          <a:avLst/>
        </a:prstGeom>
        <a:noFill/>
        <a:ln>
          <a:prstDash val="solid"/>
        </a:ln>
      </xdr:spPr>
    </xdr:pic>
    <xdr:clientData/>
  </xdr:twoCellAnchor>
  <xdr:twoCellAnchor editAs="oneCell">
    <xdr:from>
      <xdr:col>1</xdr:col>
      <xdr:colOff>1</xdr:colOff>
      <xdr:row>4</xdr:row>
      <xdr:rowOff>1</xdr:rowOff>
    </xdr:from>
    <xdr:to>
      <xdr:col>1</xdr:col>
      <xdr:colOff>1276275</xdr:colOff>
      <xdr:row>5</xdr:row>
      <xdr:rowOff>1</xdr:rowOff>
    </xdr:to>
    <xdr:pic>
      <xdr:nvPicPr>
        <xdr:cNvPr id="3" name="Image 2"/>
        <xdr:cNvPicPr>
          <a:picLocks noChangeAspect="1"/>
        </xdr:cNvPicPr>
      </xdr:nvPicPr>
      <xdr:blipFill>
        <a:blip xmlns:r="http://schemas.openxmlformats.org/officeDocument/2006/relationships" r:embed="rId2" cstate="print"/>
        <a:stretch>
          <a:fillRect/>
        </a:stretch>
      </xdr:blipFill>
      <xdr:spPr>
        <a:xfrm>
          <a:off x="762001" y="1390651"/>
          <a:ext cx="1276274" cy="1143000"/>
        </a:xfrm>
        <a:prstGeom prst="rect">
          <a:avLst/>
        </a:prstGeom>
        <a:ln>
          <a:prstDash val="solid"/>
        </a:ln>
      </xdr:spPr>
    </xdr:pic>
    <xdr:clientData/>
  </xdr:twoCellAnchor>
  <xdr:twoCellAnchor editAs="oneCell">
    <xdr:from>
      <xdr:col>1</xdr:col>
      <xdr:colOff>1</xdr:colOff>
      <xdr:row>6</xdr:row>
      <xdr:rowOff>0</xdr:rowOff>
    </xdr:from>
    <xdr:to>
      <xdr:col>1</xdr:col>
      <xdr:colOff>1597026</xdr:colOff>
      <xdr:row>6</xdr:row>
      <xdr:rowOff>876965</xdr:rowOff>
    </xdr:to>
    <xdr:pic>
      <xdr:nvPicPr>
        <xdr:cNvPr id="4" name="Image 3"/>
        <xdr:cNvPicPr>
          <a:picLocks noChangeAspect="1"/>
        </xdr:cNvPicPr>
      </xdr:nvPicPr>
      <xdr:blipFill>
        <a:blip xmlns:r="http://schemas.openxmlformats.org/officeDocument/2006/relationships" r:embed="rId3" cstate="print"/>
        <a:stretch>
          <a:fillRect/>
        </a:stretch>
      </xdr:blipFill>
      <xdr:spPr>
        <a:xfrm rot="16200000" flipH="1">
          <a:off x="1085518" y="3353133"/>
          <a:ext cx="876965" cy="1524000"/>
        </a:xfrm>
        <a:prstGeom prst="rect">
          <a:avLst/>
        </a:prstGeom>
        <a:ln>
          <a:prstDash val="solid"/>
        </a:ln>
      </xdr:spPr>
    </xdr:pic>
    <xdr:clientData/>
  </xdr:twoCellAnchor>
  <xdr:twoCellAnchor editAs="oneCell">
    <xdr:from>
      <xdr:col>1</xdr:col>
      <xdr:colOff>0</xdr:colOff>
      <xdr:row>6</xdr:row>
      <xdr:rowOff>1123950</xdr:rowOff>
    </xdr:from>
    <xdr:to>
      <xdr:col>1</xdr:col>
      <xdr:colOff>676434</xdr:colOff>
      <xdr:row>8</xdr:row>
      <xdr:rowOff>0</xdr:rowOff>
    </xdr:to>
    <xdr:pic>
      <xdr:nvPicPr>
        <xdr:cNvPr id="5" name="Image 4"/>
        <xdr:cNvPicPr>
          <a:picLocks noChangeAspect="1"/>
        </xdr:cNvPicPr>
      </xdr:nvPicPr>
      <xdr:blipFill>
        <a:blip xmlns:r="http://schemas.openxmlformats.org/officeDocument/2006/relationships" r:embed="rId4" cstate="print"/>
        <a:stretch>
          <a:fillRect/>
        </a:stretch>
      </xdr:blipFill>
      <xdr:spPr>
        <a:xfrm>
          <a:off x="762000" y="4800600"/>
          <a:ext cx="676434" cy="1162050"/>
        </a:xfrm>
        <a:prstGeom prst="rect">
          <a:avLst/>
        </a:prstGeom>
        <a:ln>
          <a:prstDash val="solid"/>
        </a:ln>
      </xdr:spPr>
    </xdr:pic>
    <xdr:clientData/>
  </xdr:twoCellAnchor>
  <xdr:twoCellAnchor editAs="oneCell">
    <xdr:from>
      <xdr:col>1</xdr:col>
      <xdr:colOff>0</xdr:colOff>
      <xdr:row>8</xdr:row>
      <xdr:rowOff>0</xdr:rowOff>
    </xdr:from>
    <xdr:to>
      <xdr:col>1</xdr:col>
      <xdr:colOff>657724</xdr:colOff>
      <xdr:row>9</xdr:row>
      <xdr:rowOff>0</xdr:rowOff>
    </xdr:to>
    <xdr:pic>
      <xdr:nvPicPr>
        <xdr:cNvPr id="6" name="Image 5"/>
        <xdr:cNvPicPr>
          <a:picLocks noChangeAspect="1"/>
        </xdr:cNvPicPr>
      </xdr:nvPicPr>
      <xdr:blipFill>
        <a:blip xmlns:r="http://schemas.openxmlformats.org/officeDocument/2006/relationships" r:embed="rId5" cstate="print"/>
        <a:stretch>
          <a:fillRect/>
        </a:stretch>
      </xdr:blipFill>
      <xdr:spPr>
        <a:xfrm>
          <a:off x="762000" y="5962650"/>
          <a:ext cx="657724" cy="1143000"/>
        </a:xfrm>
        <a:prstGeom prst="rect">
          <a:avLst/>
        </a:prstGeom>
        <a:ln>
          <a:prstDash val="solid"/>
        </a:ln>
      </xdr:spPr>
    </xdr:pic>
    <xdr:clientData/>
  </xdr:twoCellAnchor>
  <xdr:twoCellAnchor editAs="oneCell">
    <xdr:from>
      <xdr:col>1</xdr:col>
      <xdr:colOff>0</xdr:colOff>
      <xdr:row>10</xdr:row>
      <xdr:rowOff>0</xdr:rowOff>
    </xdr:from>
    <xdr:to>
      <xdr:col>1</xdr:col>
      <xdr:colOff>654488</xdr:colOff>
      <xdr:row>11</xdr:row>
      <xdr:rowOff>0</xdr:rowOff>
    </xdr:to>
    <xdr:pic>
      <xdr:nvPicPr>
        <xdr:cNvPr id="7" name="Image 6"/>
        <xdr:cNvPicPr>
          <a:picLocks noChangeAspect="1"/>
        </xdr:cNvPicPr>
      </xdr:nvPicPr>
      <xdr:blipFill>
        <a:blip xmlns:r="http://schemas.openxmlformats.org/officeDocument/2006/relationships" r:embed="rId6" cstate="print"/>
        <a:stretch>
          <a:fillRect/>
        </a:stretch>
      </xdr:blipFill>
      <xdr:spPr>
        <a:xfrm>
          <a:off x="762000" y="8248650"/>
          <a:ext cx="654488" cy="1143000"/>
        </a:xfrm>
        <a:prstGeom prst="rect">
          <a:avLst/>
        </a:prstGeom>
        <a:ln>
          <a:prstDash val="solid"/>
        </a:ln>
      </xdr:spPr>
    </xdr:pic>
    <xdr:clientData/>
  </xdr:twoCellAnchor>
  <xdr:twoCellAnchor editAs="oneCell">
    <xdr:from>
      <xdr:col>1</xdr:col>
      <xdr:colOff>1</xdr:colOff>
      <xdr:row>13</xdr:row>
      <xdr:rowOff>0</xdr:rowOff>
    </xdr:from>
    <xdr:to>
      <xdr:col>1</xdr:col>
      <xdr:colOff>1210689</xdr:colOff>
      <xdr:row>14</xdr:row>
      <xdr:rowOff>0</xdr:rowOff>
    </xdr:to>
    <xdr:pic>
      <xdr:nvPicPr>
        <xdr:cNvPr id="8" name="Image 7"/>
        <xdr:cNvPicPr>
          <a:picLocks noChangeAspect="1"/>
        </xdr:cNvPicPr>
      </xdr:nvPicPr>
      <xdr:blipFill rotWithShape="1">
        <a:blip xmlns:r="http://schemas.openxmlformats.org/officeDocument/2006/relationships" r:embed="rId7" cstate="print"/>
        <a:srcRect l="16834" t="35606" r="19865" b="29924"/>
        <a:stretch>
          <a:fillRect/>
        </a:stretch>
      </xdr:blipFill>
      <xdr:spPr>
        <a:xfrm>
          <a:off x="762001" y="11677650"/>
          <a:ext cx="1210688" cy="1143000"/>
        </a:xfrm>
        <a:prstGeom prst="rect">
          <a:avLst/>
        </a:prstGeom>
        <a:ln>
          <a:prstDash val="solid"/>
        </a:ln>
      </xdr:spPr>
    </xdr:pic>
    <xdr:clientData/>
  </xdr:twoCellAnchor>
  <xdr:twoCellAnchor editAs="oneCell">
    <xdr:from>
      <xdr:col>1</xdr:col>
      <xdr:colOff>0</xdr:colOff>
      <xdr:row>9</xdr:row>
      <xdr:rowOff>0</xdr:rowOff>
    </xdr:from>
    <xdr:to>
      <xdr:col>1</xdr:col>
      <xdr:colOff>654224</xdr:colOff>
      <xdr:row>10</xdr:row>
      <xdr:rowOff>0</xdr:rowOff>
    </xdr:to>
    <xdr:pic>
      <xdr:nvPicPr>
        <xdr:cNvPr id="10" name="Image 9"/>
        <xdr:cNvPicPr>
          <a:picLocks noChangeAspect="1"/>
        </xdr:cNvPicPr>
      </xdr:nvPicPr>
      <xdr:blipFill>
        <a:blip xmlns:r="http://schemas.openxmlformats.org/officeDocument/2006/relationships" r:embed="rId8" cstate="print"/>
        <a:stretch>
          <a:fillRect/>
        </a:stretch>
      </xdr:blipFill>
      <xdr:spPr>
        <a:xfrm flipH="1">
          <a:off x="762000" y="7105650"/>
          <a:ext cx="654224" cy="1143000"/>
        </a:xfrm>
        <a:prstGeom prst="rect">
          <a:avLst/>
        </a:prstGeom>
        <a:ln>
          <a:prstDash val="solid"/>
        </a:ln>
      </xdr:spPr>
    </xdr:pic>
    <xdr:clientData/>
  </xdr:twoCellAnchor>
  <xdr:twoCellAnchor editAs="oneCell">
    <xdr:from>
      <xdr:col>2</xdr:col>
      <xdr:colOff>0</xdr:colOff>
      <xdr:row>8</xdr:row>
      <xdr:rowOff>1</xdr:rowOff>
    </xdr:from>
    <xdr:to>
      <xdr:col>2</xdr:col>
      <xdr:colOff>647409</xdr:colOff>
      <xdr:row>9</xdr:row>
      <xdr:rowOff>1</xdr:rowOff>
    </xdr:to>
    <xdr:pic>
      <xdr:nvPicPr>
        <xdr:cNvPr id="13" name="Image 12"/>
        <xdr:cNvPicPr>
          <a:picLocks noChangeAspect="1"/>
        </xdr:cNvPicPr>
      </xdr:nvPicPr>
      <xdr:blipFill>
        <a:blip xmlns:r="http://schemas.openxmlformats.org/officeDocument/2006/relationships" r:embed="rId9"/>
        <a:stretch>
          <a:fillRect/>
        </a:stretch>
      </xdr:blipFill>
      <xdr:spPr>
        <a:xfrm>
          <a:off x="2286000" y="5962651"/>
          <a:ext cx="647409" cy="1143000"/>
        </a:xfrm>
        <a:prstGeom prst="rect">
          <a:avLst/>
        </a:prstGeom>
        <a:ln>
          <a:prstDash val="solid"/>
        </a:ln>
      </xdr:spPr>
    </xdr:pic>
    <xdr:clientData/>
  </xdr:twoCellAnchor>
  <xdr:twoCellAnchor editAs="oneCell">
    <xdr:from>
      <xdr:col>2</xdr:col>
      <xdr:colOff>0</xdr:colOff>
      <xdr:row>14</xdr:row>
      <xdr:rowOff>0</xdr:rowOff>
    </xdr:from>
    <xdr:to>
      <xdr:col>2</xdr:col>
      <xdr:colOff>412093</xdr:colOff>
      <xdr:row>15</xdr:row>
      <xdr:rowOff>0</xdr:rowOff>
    </xdr:to>
    <xdr:pic>
      <xdr:nvPicPr>
        <xdr:cNvPr id="14" name="Image 13"/>
        <xdr:cNvPicPr>
          <a:picLocks noChangeAspect="1"/>
        </xdr:cNvPicPr>
      </xdr:nvPicPr>
      <xdr:blipFill>
        <a:blip xmlns:r="http://schemas.openxmlformats.org/officeDocument/2006/relationships" r:embed="rId10"/>
        <a:stretch>
          <a:fillRect/>
        </a:stretch>
      </xdr:blipFill>
      <xdr:spPr>
        <a:xfrm>
          <a:off x="2286000" y="12820650"/>
          <a:ext cx="412093" cy="1143000"/>
        </a:xfrm>
        <a:prstGeom prst="rect">
          <a:avLst/>
        </a:prstGeom>
        <a:ln>
          <a:prstDash val="solid"/>
        </a:ln>
      </xdr:spPr>
    </xdr:pic>
    <xdr:clientData/>
  </xdr:twoCellAnchor>
  <xdr:twoCellAnchor editAs="oneCell">
    <xdr:from>
      <xdr:col>2</xdr:col>
      <xdr:colOff>57150</xdr:colOff>
      <xdr:row>5</xdr:row>
      <xdr:rowOff>1142999</xdr:rowOff>
    </xdr:from>
    <xdr:to>
      <xdr:col>2</xdr:col>
      <xdr:colOff>1597025</xdr:colOff>
      <xdr:row>6</xdr:row>
      <xdr:rowOff>1017092</xdr:rowOff>
    </xdr:to>
    <xdr:pic>
      <xdr:nvPicPr>
        <xdr:cNvPr id="15" name="Image 14"/>
        <xdr:cNvPicPr>
          <a:picLocks noChangeAspect="1"/>
        </xdr:cNvPicPr>
      </xdr:nvPicPr>
      <xdr:blipFill>
        <a:blip xmlns:r="http://schemas.openxmlformats.org/officeDocument/2006/relationships" r:embed="rId11"/>
        <a:stretch>
          <a:fillRect/>
        </a:stretch>
      </xdr:blipFill>
      <xdr:spPr>
        <a:xfrm>
          <a:off x="2343150" y="3676649"/>
          <a:ext cx="1466850" cy="1017093"/>
        </a:xfrm>
        <a:prstGeom prst="rect">
          <a:avLst/>
        </a:prstGeom>
        <a:ln>
          <a:prstDash val="solid"/>
        </a:ln>
      </xdr:spPr>
    </xdr:pic>
    <xdr:clientData/>
  </xdr:twoCellAnchor>
  <xdr:twoCellAnchor editAs="oneCell">
    <xdr:from>
      <xdr:col>2</xdr:col>
      <xdr:colOff>0</xdr:colOff>
      <xdr:row>7</xdr:row>
      <xdr:rowOff>19050</xdr:rowOff>
    </xdr:from>
    <xdr:to>
      <xdr:col>2</xdr:col>
      <xdr:colOff>1000476</xdr:colOff>
      <xdr:row>8</xdr:row>
      <xdr:rowOff>0</xdr:rowOff>
    </xdr:to>
    <xdr:pic>
      <xdr:nvPicPr>
        <xdr:cNvPr id="16" name="Image 15"/>
        <xdr:cNvPicPr>
          <a:picLocks noChangeAspect="1"/>
        </xdr:cNvPicPr>
      </xdr:nvPicPr>
      <xdr:blipFill>
        <a:blip xmlns:r="http://schemas.openxmlformats.org/officeDocument/2006/relationships" r:embed="rId12"/>
        <a:stretch>
          <a:fillRect/>
        </a:stretch>
      </xdr:blipFill>
      <xdr:spPr>
        <a:xfrm flipH="1">
          <a:off x="2285999" y="4838700"/>
          <a:ext cx="1000476" cy="1123950"/>
        </a:xfrm>
        <a:prstGeom prst="rect">
          <a:avLst/>
        </a:prstGeom>
        <a:ln>
          <a:prstDash val="solid"/>
        </a:ln>
      </xdr:spPr>
    </xdr:pic>
    <xdr:clientData/>
  </xdr:twoCellAnchor>
  <xdr:twoCellAnchor editAs="oneCell">
    <xdr:from>
      <xdr:col>2</xdr:col>
      <xdr:colOff>0</xdr:colOff>
      <xdr:row>4</xdr:row>
      <xdr:rowOff>0</xdr:rowOff>
    </xdr:from>
    <xdr:to>
      <xdr:col>2</xdr:col>
      <xdr:colOff>332544</xdr:colOff>
      <xdr:row>5</xdr:row>
      <xdr:rowOff>0</xdr:rowOff>
    </xdr:to>
    <xdr:pic>
      <xdr:nvPicPr>
        <xdr:cNvPr id="17" name="Image 16"/>
        <xdr:cNvPicPr>
          <a:picLocks noChangeAspect="1"/>
        </xdr:cNvPicPr>
      </xdr:nvPicPr>
      <xdr:blipFill>
        <a:blip xmlns:r="http://schemas.openxmlformats.org/officeDocument/2006/relationships" r:embed="rId13"/>
        <a:stretch>
          <a:fillRect/>
        </a:stretch>
      </xdr:blipFill>
      <xdr:spPr>
        <a:xfrm flipH="1">
          <a:off x="2286000" y="1390650"/>
          <a:ext cx="332544" cy="1143000"/>
        </a:xfrm>
        <a:prstGeom prst="rect">
          <a:avLst/>
        </a:prstGeom>
        <a:ln>
          <a:prstDash val="solid"/>
        </a:ln>
      </xdr:spPr>
    </xdr:pic>
    <xdr:clientData/>
  </xdr:twoCellAnchor>
  <xdr:twoCellAnchor editAs="oneCell">
    <xdr:from>
      <xdr:col>2</xdr:col>
      <xdr:colOff>0</xdr:colOff>
      <xdr:row>10</xdr:row>
      <xdr:rowOff>1</xdr:rowOff>
    </xdr:from>
    <xdr:to>
      <xdr:col>2</xdr:col>
      <xdr:colOff>540616</xdr:colOff>
      <xdr:row>11</xdr:row>
      <xdr:rowOff>1</xdr:rowOff>
    </xdr:to>
    <xdr:pic>
      <xdr:nvPicPr>
        <xdr:cNvPr id="18" name="Image 17"/>
        <xdr:cNvPicPr>
          <a:picLocks noChangeAspect="1"/>
        </xdr:cNvPicPr>
      </xdr:nvPicPr>
      <xdr:blipFill>
        <a:blip xmlns:r="http://schemas.openxmlformats.org/officeDocument/2006/relationships" r:embed="rId14"/>
        <a:stretch>
          <a:fillRect/>
        </a:stretch>
      </xdr:blipFill>
      <xdr:spPr>
        <a:xfrm>
          <a:off x="2286000" y="8248651"/>
          <a:ext cx="540616" cy="1143000"/>
        </a:xfrm>
        <a:prstGeom prst="rect">
          <a:avLst/>
        </a:prstGeom>
        <a:ln>
          <a:prstDash val="solid"/>
        </a:ln>
      </xdr:spPr>
    </xdr:pic>
    <xdr:clientData/>
  </xdr:twoCellAnchor>
  <xdr:twoCellAnchor editAs="oneCell">
    <xdr:from>
      <xdr:col>2</xdr:col>
      <xdr:colOff>0</xdr:colOff>
      <xdr:row>2</xdr:row>
      <xdr:rowOff>247649</xdr:rowOff>
    </xdr:from>
    <xdr:to>
      <xdr:col>2</xdr:col>
      <xdr:colOff>1597025</xdr:colOff>
      <xdr:row>3</xdr:row>
      <xdr:rowOff>899662</xdr:rowOff>
    </xdr:to>
    <xdr:pic>
      <xdr:nvPicPr>
        <xdr:cNvPr id="19" name="Image 18"/>
        <xdr:cNvPicPr>
          <a:picLocks noChangeAspect="1"/>
        </xdr:cNvPicPr>
      </xdr:nvPicPr>
      <xdr:blipFill>
        <a:blip xmlns:r="http://schemas.openxmlformats.org/officeDocument/2006/relationships" r:embed="rId15"/>
        <a:stretch>
          <a:fillRect/>
        </a:stretch>
      </xdr:blipFill>
      <xdr:spPr>
        <a:xfrm>
          <a:off x="2286000" y="247649"/>
          <a:ext cx="1524000" cy="899663"/>
        </a:xfrm>
        <a:prstGeom prst="rect">
          <a:avLst/>
        </a:prstGeom>
        <a:ln>
          <a:prstDash val="solid"/>
        </a:ln>
      </xdr:spPr>
    </xdr:pic>
    <xdr:clientData/>
  </xdr:twoCellAnchor>
  <xdr:twoCellAnchor editAs="oneCell">
    <xdr:from>
      <xdr:col>2</xdr:col>
      <xdr:colOff>0</xdr:colOff>
      <xdr:row>13</xdr:row>
      <xdr:rowOff>1</xdr:rowOff>
    </xdr:from>
    <xdr:to>
      <xdr:col>2</xdr:col>
      <xdr:colOff>1612341</xdr:colOff>
      <xdr:row>14</xdr:row>
      <xdr:rowOff>1</xdr:rowOff>
    </xdr:to>
    <xdr:pic>
      <xdr:nvPicPr>
        <xdr:cNvPr id="20" name="Image 19"/>
        <xdr:cNvPicPr>
          <a:picLocks noChangeAspect="1"/>
        </xdr:cNvPicPr>
      </xdr:nvPicPr>
      <xdr:blipFill>
        <a:blip xmlns:r="http://schemas.openxmlformats.org/officeDocument/2006/relationships" r:embed="rId16"/>
        <a:stretch>
          <a:fillRect/>
        </a:stretch>
      </xdr:blipFill>
      <xdr:spPr>
        <a:xfrm>
          <a:off x="2286000" y="11677651"/>
          <a:ext cx="1539316" cy="1143000"/>
        </a:xfrm>
        <a:prstGeom prst="rect">
          <a:avLst/>
        </a:prstGeom>
        <a:ln>
          <a:prstDash val="solid"/>
        </a:ln>
      </xdr:spPr>
    </xdr:pic>
    <xdr:clientData/>
  </xdr:twoCellAnchor>
  <xdr:twoCellAnchor editAs="oneCell">
    <xdr:from>
      <xdr:col>2</xdr:col>
      <xdr:colOff>0</xdr:colOff>
      <xdr:row>12</xdr:row>
      <xdr:rowOff>0</xdr:rowOff>
    </xdr:from>
    <xdr:to>
      <xdr:col>2</xdr:col>
      <xdr:colOff>666700</xdr:colOff>
      <xdr:row>13</xdr:row>
      <xdr:rowOff>0</xdr:rowOff>
    </xdr:to>
    <xdr:pic>
      <xdr:nvPicPr>
        <xdr:cNvPr id="22" name="Image 21"/>
        <xdr:cNvPicPr>
          <a:picLocks noChangeAspect="1"/>
        </xdr:cNvPicPr>
      </xdr:nvPicPr>
      <xdr:blipFill>
        <a:blip xmlns:r="http://schemas.openxmlformats.org/officeDocument/2006/relationships" r:embed="rId17"/>
        <a:stretch>
          <a:fillRect/>
        </a:stretch>
      </xdr:blipFill>
      <xdr:spPr>
        <a:xfrm>
          <a:off x="2286000" y="10534650"/>
          <a:ext cx="666700" cy="1143000"/>
        </a:xfrm>
        <a:prstGeom prst="rect">
          <a:avLst/>
        </a:prstGeom>
        <a:ln>
          <a:prstDash val="solid"/>
        </a:ln>
      </xdr:spPr>
    </xdr:pic>
    <xdr:clientData/>
  </xdr:twoCellAnchor>
  <xdr:twoCellAnchor editAs="oneCell">
    <xdr:from>
      <xdr:col>2</xdr:col>
      <xdr:colOff>0</xdr:colOff>
      <xdr:row>17</xdr:row>
      <xdr:rowOff>0</xdr:rowOff>
    </xdr:from>
    <xdr:to>
      <xdr:col>2</xdr:col>
      <xdr:colOff>767472</xdr:colOff>
      <xdr:row>18</xdr:row>
      <xdr:rowOff>0</xdr:rowOff>
    </xdr:to>
    <xdr:pic>
      <xdr:nvPicPr>
        <xdr:cNvPr id="23" name="Image 22"/>
        <xdr:cNvPicPr>
          <a:picLocks noChangeAspect="1"/>
        </xdr:cNvPicPr>
      </xdr:nvPicPr>
      <xdr:blipFill>
        <a:blip xmlns:r="http://schemas.openxmlformats.org/officeDocument/2006/relationships" r:embed="rId18"/>
        <a:stretch>
          <a:fillRect/>
        </a:stretch>
      </xdr:blipFill>
      <xdr:spPr>
        <a:xfrm>
          <a:off x="2286000" y="16249650"/>
          <a:ext cx="767472" cy="1143000"/>
        </a:xfrm>
        <a:prstGeom prst="rect">
          <a:avLst/>
        </a:prstGeom>
        <a:ln>
          <a:prstDash val="solid"/>
        </a:ln>
      </xdr:spPr>
    </xdr:pic>
    <xdr:clientData/>
  </xdr:twoCellAnchor>
  <xdr:twoCellAnchor editAs="oneCell">
    <xdr:from>
      <xdr:col>2</xdr:col>
      <xdr:colOff>0</xdr:colOff>
      <xdr:row>9</xdr:row>
      <xdr:rowOff>9525</xdr:rowOff>
    </xdr:from>
    <xdr:to>
      <xdr:col>2</xdr:col>
      <xdr:colOff>255529</xdr:colOff>
      <xdr:row>10</xdr:row>
      <xdr:rowOff>0</xdr:rowOff>
    </xdr:to>
    <xdr:pic>
      <xdr:nvPicPr>
        <xdr:cNvPr id="24" name="Image 23"/>
        <xdr:cNvPicPr>
          <a:picLocks noChangeAspect="1"/>
        </xdr:cNvPicPr>
      </xdr:nvPicPr>
      <xdr:blipFill>
        <a:blip xmlns:r="http://schemas.openxmlformats.org/officeDocument/2006/relationships" r:embed="rId19"/>
        <a:stretch>
          <a:fillRect/>
        </a:stretch>
      </xdr:blipFill>
      <xdr:spPr>
        <a:xfrm>
          <a:off x="2286000" y="7115175"/>
          <a:ext cx="255529" cy="1133475"/>
        </a:xfrm>
        <a:prstGeom prst="rect">
          <a:avLst/>
        </a:prstGeom>
        <a:ln>
          <a:prstDash val="solid"/>
        </a:ln>
      </xdr:spPr>
    </xdr:pic>
    <xdr:clientData/>
  </xdr:twoCellAnchor>
  <xdr:twoCellAnchor editAs="oneCell">
    <xdr:from>
      <xdr:col>1</xdr:col>
      <xdr:colOff>0</xdr:colOff>
      <xdr:row>17</xdr:row>
      <xdr:rowOff>0</xdr:rowOff>
    </xdr:from>
    <xdr:to>
      <xdr:col>1</xdr:col>
      <xdr:colOff>1308387</xdr:colOff>
      <xdr:row>17</xdr:row>
      <xdr:rowOff>1095375</xdr:rowOff>
    </xdr:to>
    <xdr:pic>
      <xdr:nvPicPr>
        <xdr:cNvPr id="26" name="Image 25"/>
        <xdr:cNvPicPr>
          <a:picLocks noChangeAspect="1"/>
        </xdr:cNvPicPr>
      </xdr:nvPicPr>
      <xdr:blipFill>
        <a:blip xmlns:r="http://schemas.openxmlformats.org/officeDocument/2006/relationships" r:embed="rId20" cstate="print"/>
        <a:stretch>
          <a:fillRect/>
        </a:stretch>
      </xdr:blipFill>
      <xdr:spPr>
        <a:xfrm>
          <a:off x="762000" y="16249650"/>
          <a:ext cx="1308387" cy="1095375"/>
        </a:xfrm>
        <a:prstGeom prst="rect">
          <a:avLst/>
        </a:prstGeom>
        <a:ln>
          <a:prstDash val="solid"/>
        </a:ln>
      </xdr:spPr>
    </xdr:pic>
    <xdr:clientData/>
  </xdr:twoCellAnchor>
  <xdr:twoCellAnchor editAs="oneCell">
    <xdr:from>
      <xdr:col>1</xdr:col>
      <xdr:colOff>0</xdr:colOff>
      <xdr:row>16</xdr:row>
      <xdr:rowOff>0</xdr:rowOff>
    </xdr:from>
    <xdr:to>
      <xdr:col>1</xdr:col>
      <xdr:colOff>657724</xdr:colOff>
      <xdr:row>17</xdr:row>
      <xdr:rowOff>0</xdr:rowOff>
    </xdr:to>
    <xdr:pic>
      <xdr:nvPicPr>
        <xdr:cNvPr id="27" name="Image 26"/>
        <xdr:cNvPicPr>
          <a:picLocks noChangeAspect="1"/>
        </xdr:cNvPicPr>
      </xdr:nvPicPr>
      <xdr:blipFill>
        <a:blip xmlns:r="http://schemas.openxmlformats.org/officeDocument/2006/relationships" r:embed="rId21" cstate="print"/>
        <a:stretch>
          <a:fillRect/>
        </a:stretch>
      </xdr:blipFill>
      <xdr:spPr>
        <a:xfrm>
          <a:off x="762000" y="15106650"/>
          <a:ext cx="657724" cy="1143000"/>
        </a:xfrm>
        <a:prstGeom prst="rect">
          <a:avLst/>
        </a:prstGeom>
        <a:ln>
          <a:prstDash val="solid"/>
        </a:ln>
      </xdr:spPr>
    </xdr:pic>
    <xdr:clientData/>
  </xdr:twoCellAnchor>
  <xdr:twoCellAnchor editAs="oneCell">
    <xdr:from>
      <xdr:col>1</xdr:col>
      <xdr:colOff>1</xdr:colOff>
      <xdr:row>15</xdr:row>
      <xdr:rowOff>0</xdr:rowOff>
    </xdr:from>
    <xdr:to>
      <xdr:col>1</xdr:col>
      <xdr:colOff>1597026</xdr:colOff>
      <xdr:row>15</xdr:row>
      <xdr:rowOff>976548</xdr:rowOff>
    </xdr:to>
    <xdr:pic>
      <xdr:nvPicPr>
        <xdr:cNvPr id="28" name="Image 27"/>
        <xdr:cNvPicPr>
          <a:picLocks noChangeAspect="1"/>
        </xdr:cNvPicPr>
      </xdr:nvPicPr>
      <xdr:blipFill rotWithShape="1">
        <a:blip xmlns:r="http://schemas.openxmlformats.org/officeDocument/2006/relationships" r:embed="rId22" cstate="print"/>
        <a:srcRect t="34343" b="28788"/>
        <a:stretch>
          <a:fillRect/>
        </a:stretch>
      </xdr:blipFill>
      <xdr:spPr>
        <a:xfrm>
          <a:off x="762001" y="13963650"/>
          <a:ext cx="1524000" cy="976548"/>
        </a:xfrm>
        <a:prstGeom prst="rect">
          <a:avLst/>
        </a:prstGeom>
        <a:ln>
          <a:prstDash val="solid"/>
        </a:ln>
      </xdr:spPr>
    </xdr:pic>
    <xdr:clientData/>
  </xdr:twoCellAnchor>
  <xdr:twoCellAnchor editAs="oneCell">
    <xdr:from>
      <xdr:col>2</xdr:col>
      <xdr:colOff>1</xdr:colOff>
      <xdr:row>15</xdr:row>
      <xdr:rowOff>0</xdr:rowOff>
    </xdr:from>
    <xdr:to>
      <xdr:col>2</xdr:col>
      <xdr:colOff>1597026</xdr:colOff>
      <xdr:row>15</xdr:row>
      <xdr:rowOff>691487</xdr:rowOff>
    </xdr:to>
    <xdr:pic>
      <xdr:nvPicPr>
        <xdr:cNvPr id="29" name="Image 28"/>
        <xdr:cNvPicPr>
          <a:picLocks noChangeAspect="1"/>
        </xdr:cNvPicPr>
      </xdr:nvPicPr>
      <xdr:blipFill>
        <a:blip xmlns:r="http://schemas.openxmlformats.org/officeDocument/2006/relationships" r:embed="rId23"/>
        <a:stretch>
          <a:fillRect/>
        </a:stretch>
      </xdr:blipFill>
      <xdr:spPr>
        <a:xfrm>
          <a:off x="2286001" y="13963650"/>
          <a:ext cx="1524000" cy="691487"/>
        </a:xfrm>
        <a:prstGeom prst="rect">
          <a:avLst/>
        </a:prstGeom>
        <a:ln>
          <a:prstDash val="solid"/>
        </a:ln>
      </xdr:spPr>
    </xdr:pic>
    <xdr:clientData/>
  </xdr:twoCellAnchor>
  <xdr:twoCellAnchor editAs="oneCell">
    <xdr:from>
      <xdr:col>2</xdr:col>
      <xdr:colOff>0</xdr:colOff>
      <xdr:row>16</xdr:row>
      <xdr:rowOff>0</xdr:rowOff>
    </xdr:from>
    <xdr:to>
      <xdr:col>2</xdr:col>
      <xdr:colOff>833443</xdr:colOff>
      <xdr:row>17</xdr:row>
      <xdr:rowOff>0</xdr:rowOff>
    </xdr:to>
    <xdr:pic>
      <xdr:nvPicPr>
        <xdr:cNvPr id="30" name="Image 29"/>
        <xdr:cNvPicPr>
          <a:picLocks noChangeAspect="1"/>
        </xdr:cNvPicPr>
      </xdr:nvPicPr>
      <xdr:blipFill>
        <a:blip xmlns:r="http://schemas.openxmlformats.org/officeDocument/2006/relationships" r:embed="rId24"/>
        <a:stretch>
          <a:fillRect/>
        </a:stretch>
      </xdr:blipFill>
      <xdr:spPr>
        <a:xfrm>
          <a:off x="2286000" y="15106650"/>
          <a:ext cx="833443" cy="1143000"/>
        </a:xfrm>
        <a:prstGeom prst="rect">
          <a:avLst/>
        </a:prstGeom>
        <a:ln>
          <a:prstDash val="solid"/>
        </a:ln>
      </xdr:spPr>
    </xdr:pic>
    <xdr:clientData/>
  </xdr:twoCellAnchor>
  <xdr:twoCellAnchor editAs="oneCell">
    <xdr:from>
      <xdr:col>3</xdr:col>
      <xdr:colOff>0</xdr:colOff>
      <xdr:row>3</xdr:row>
      <xdr:rowOff>0</xdr:rowOff>
    </xdr:from>
    <xdr:to>
      <xdr:col>4</xdr:col>
      <xdr:colOff>3175</xdr:colOff>
      <xdr:row>4</xdr:row>
      <xdr:rowOff>0</xdr:rowOff>
    </xdr:to>
    <xdr:pic>
      <xdr:nvPicPr>
        <xdr:cNvPr id="54" name="Image 53"/>
        <xdr:cNvPicPr>
          <a:picLocks/>
        </xdr:cNvPicPr>
      </xdr:nvPicPr>
      <xdr:blipFill>
        <a:blip xmlns:r="http://schemas.openxmlformats.org/officeDocument/2006/relationships" r:embed="rId25" cstate="print"/>
        <a:stretch>
          <a:fillRect/>
        </a:stretch>
      </xdr:blipFill>
      <xdr:spPr>
        <a:xfrm>
          <a:off x="3810000" y="247650"/>
          <a:ext cx="1381125" cy="1143000"/>
        </a:xfrm>
        <a:prstGeom prst="rect">
          <a:avLst/>
        </a:prstGeom>
        <a:ln>
          <a:prstDash val="solid"/>
        </a:ln>
      </xdr:spPr>
    </xdr:pic>
    <xdr:clientData/>
  </xdr:twoCellAnchor>
  <xdr:twoCellAnchor editAs="oneCell">
    <xdr:from>
      <xdr:col>3</xdr:col>
      <xdr:colOff>0</xdr:colOff>
      <xdr:row>4</xdr:row>
      <xdr:rowOff>0</xdr:rowOff>
    </xdr:from>
    <xdr:to>
      <xdr:col>4</xdr:col>
      <xdr:colOff>3175</xdr:colOff>
      <xdr:row>5</xdr:row>
      <xdr:rowOff>0</xdr:rowOff>
    </xdr:to>
    <xdr:pic>
      <xdr:nvPicPr>
        <xdr:cNvPr id="55" name="Image 54"/>
        <xdr:cNvPicPr>
          <a:picLocks/>
        </xdr:cNvPicPr>
      </xdr:nvPicPr>
      <xdr:blipFill>
        <a:blip xmlns:r="http://schemas.openxmlformats.org/officeDocument/2006/relationships" r:embed="rId26" cstate="print"/>
        <a:stretch>
          <a:fillRect/>
        </a:stretch>
      </xdr:blipFill>
      <xdr:spPr>
        <a:xfrm>
          <a:off x="3810000" y="1390650"/>
          <a:ext cx="1381125" cy="1143000"/>
        </a:xfrm>
        <a:prstGeom prst="rect">
          <a:avLst/>
        </a:prstGeom>
        <a:ln>
          <a:prstDash val="solid"/>
        </a:ln>
      </xdr:spPr>
    </xdr:pic>
    <xdr:clientData/>
  </xdr:twoCellAnchor>
  <xdr:twoCellAnchor editAs="oneCell">
    <xdr:from>
      <xdr:col>3</xdr:col>
      <xdr:colOff>0</xdr:colOff>
      <xdr:row>5</xdr:row>
      <xdr:rowOff>0</xdr:rowOff>
    </xdr:from>
    <xdr:to>
      <xdr:col>4</xdr:col>
      <xdr:colOff>3175</xdr:colOff>
      <xdr:row>6</xdr:row>
      <xdr:rowOff>0</xdr:rowOff>
    </xdr:to>
    <xdr:pic>
      <xdr:nvPicPr>
        <xdr:cNvPr id="56" name="Image 55"/>
        <xdr:cNvPicPr>
          <a:picLocks/>
        </xdr:cNvPicPr>
      </xdr:nvPicPr>
      <xdr:blipFill>
        <a:blip xmlns:r="http://schemas.openxmlformats.org/officeDocument/2006/relationships" r:embed="rId27" cstate="print"/>
        <a:stretch>
          <a:fillRect/>
        </a:stretch>
      </xdr:blipFill>
      <xdr:spPr>
        <a:xfrm>
          <a:off x="3810000" y="2533650"/>
          <a:ext cx="1381125" cy="1143000"/>
        </a:xfrm>
        <a:prstGeom prst="rect">
          <a:avLst/>
        </a:prstGeom>
        <a:ln>
          <a:prstDash val="solid"/>
        </a:ln>
      </xdr:spPr>
    </xdr:pic>
    <xdr:clientData/>
  </xdr:twoCellAnchor>
  <xdr:twoCellAnchor editAs="oneCell">
    <xdr:from>
      <xdr:col>3</xdr:col>
      <xdr:colOff>0</xdr:colOff>
      <xdr:row>6</xdr:row>
      <xdr:rowOff>0</xdr:rowOff>
    </xdr:from>
    <xdr:to>
      <xdr:col>4</xdr:col>
      <xdr:colOff>3175</xdr:colOff>
      <xdr:row>7</xdr:row>
      <xdr:rowOff>0</xdr:rowOff>
    </xdr:to>
    <xdr:pic>
      <xdr:nvPicPr>
        <xdr:cNvPr id="57" name="Image 56"/>
        <xdr:cNvPicPr>
          <a:picLocks/>
        </xdr:cNvPicPr>
      </xdr:nvPicPr>
      <xdr:blipFill>
        <a:blip xmlns:r="http://schemas.openxmlformats.org/officeDocument/2006/relationships" r:embed="rId28" cstate="print"/>
        <a:stretch>
          <a:fillRect/>
        </a:stretch>
      </xdr:blipFill>
      <xdr:spPr>
        <a:xfrm>
          <a:off x="3810000" y="3676650"/>
          <a:ext cx="1381125" cy="1143000"/>
        </a:xfrm>
        <a:prstGeom prst="rect">
          <a:avLst/>
        </a:prstGeom>
        <a:ln>
          <a:prstDash val="solid"/>
        </a:ln>
      </xdr:spPr>
    </xdr:pic>
    <xdr:clientData/>
  </xdr:twoCellAnchor>
  <xdr:twoCellAnchor editAs="oneCell">
    <xdr:from>
      <xdr:col>3</xdr:col>
      <xdr:colOff>0</xdr:colOff>
      <xdr:row>7</xdr:row>
      <xdr:rowOff>0</xdr:rowOff>
    </xdr:from>
    <xdr:to>
      <xdr:col>4</xdr:col>
      <xdr:colOff>3175</xdr:colOff>
      <xdr:row>8</xdr:row>
      <xdr:rowOff>0</xdr:rowOff>
    </xdr:to>
    <xdr:pic>
      <xdr:nvPicPr>
        <xdr:cNvPr id="58" name="Image 57"/>
        <xdr:cNvPicPr>
          <a:picLocks/>
        </xdr:cNvPicPr>
      </xdr:nvPicPr>
      <xdr:blipFill>
        <a:blip xmlns:r="http://schemas.openxmlformats.org/officeDocument/2006/relationships" r:embed="rId29" cstate="print"/>
        <a:stretch>
          <a:fillRect/>
        </a:stretch>
      </xdr:blipFill>
      <xdr:spPr>
        <a:xfrm>
          <a:off x="3810000" y="4819650"/>
          <a:ext cx="1381125" cy="1143000"/>
        </a:xfrm>
        <a:prstGeom prst="rect">
          <a:avLst/>
        </a:prstGeom>
        <a:ln>
          <a:prstDash val="solid"/>
        </a:ln>
      </xdr:spPr>
    </xdr:pic>
    <xdr:clientData/>
  </xdr:twoCellAnchor>
  <xdr:twoCellAnchor editAs="oneCell">
    <xdr:from>
      <xdr:col>3</xdr:col>
      <xdr:colOff>0</xdr:colOff>
      <xdr:row>8</xdr:row>
      <xdr:rowOff>0</xdr:rowOff>
    </xdr:from>
    <xdr:to>
      <xdr:col>4</xdr:col>
      <xdr:colOff>3175</xdr:colOff>
      <xdr:row>9</xdr:row>
      <xdr:rowOff>0</xdr:rowOff>
    </xdr:to>
    <xdr:pic>
      <xdr:nvPicPr>
        <xdr:cNvPr id="59" name="Image 58"/>
        <xdr:cNvPicPr>
          <a:picLocks/>
        </xdr:cNvPicPr>
      </xdr:nvPicPr>
      <xdr:blipFill>
        <a:blip xmlns:r="http://schemas.openxmlformats.org/officeDocument/2006/relationships" r:embed="rId30" cstate="print"/>
        <a:stretch>
          <a:fillRect/>
        </a:stretch>
      </xdr:blipFill>
      <xdr:spPr>
        <a:xfrm>
          <a:off x="3810000" y="5962650"/>
          <a:ext cx="1381125" cy="1143000"/>
        </a:xfrm>
        <a:prstGeom prst="rect">
          <a:avLst/>
        </a:prstGeom>
        <a:ln>
          <a:prstDash val="solid"/>
        </a:ln>
      </xdr:spPr>
    </xdr:pic>
    <xdr:clientData/>
  </xdr:twoCellAnchor>
  <xdr:twoCellAnchor editAs="oneCell">
    <xdr:from>
      <xdr:col>3</xdr:col>
      <xdr:colOff>0</xdr:colOff>
      <xdr:row>9</xdr:row>
      <xdr:rowOff>0</xdr:rowOff>
    </xdr:from>
    <xdr:to>
      <xdr:col>4</xdr:col>
      <xdr:colOff>3175</xdr:colOff>
      <xdr:row>10</xdr:row>
      <xdr:rowOff>0</xdr:rowOff>
    </xdr:to>
    <xdr:pic>
      <xdr:nvPicPr>
        <xdr:cNvPr id="60" name="Image 59"/>
        <xdr:cNvPicPr>
          <a:picLocks/>
        </xdr:cNvPicPr>
      </xdr:nvPicPr>
      <xdr:blipFill>
        <a:blip xmlns:r="http://schemas.openxmlformats.org/officeDocument/2006/relationships" r:embed="rId31" cstate="print"/>
        <a:stretch>
          <a:fillRect/>
        </a:stretch>
      </xdr:blipFill>
      <xdr:spPr>
        <a:xfrm>
          <a:off x="3810000" y="7105650"/>
          <a:ext cx="1381125" cy="1143000"/>
        </a:xfrm>
        <a:prstGeom prst="rect">
          <a:avLst/>
        </a:prstGeom>
        <a:ln>
          <a:prstDash val="solid"/>
        </a:ln>
      </xdr:spPr>
    </xdr:pic>
    <xdr:clientData/>
  </xdr:twoCellAnchor>
  <xdr:twoCellAnchor editAs="oneCell">
    <xdr:from>
      <xdr:col>3</xdr:col>
      <xdr:colOff>0</xdr:colOff>
      <xdr:row>10</xdr:row>
      <xdr:rowOff>0</xdr:rowOff>
    </xdr:from>
    <xdr:to>
      <xdr:col>4</xdr:col>
      <xdr:colOff>3175</xdr:colOff>
      <xdr:row>11</xdr:row>
      <xdr:rowOff>0</xdr:rowOff>
    </xdr:to>
    <xdr:pic>
      <xdr:nvPicPr>
        <xdr:cNvPr id="61" name="Image 60"/>
        <xdr:cNvPicPr>
          <a:picLocks/>
        </xdr:cNvPicPr>
      </xdr:nvPicPr>
      <xdr:blipFill>
        <a:blip xmlns:r="http://schemas.openxmlformats.org/officeDocument/2006/relationships" r:embed="rId32" cstate="print"/>
        <a:stretch>
          <a:fillRect/>
        </a:stretch>
      </xdr:blipFill>
      <xdr:spPr>
        <a:xfrm>
          <a:off x="3810000" y="8248650"/>
          <a:ext cx="1381125" cy="1143000"/>
        </a:xfrm>
        <a:prstGeom prst="rect">
          <a:avLst/>
        </a:prstGeom>
        <a:ln>
          <a:prstDash val="solid"/>
        </a:ln>
      </xdr:spPr>
    </xdr:pic>
    <xdr:clientData/>
  </xdr:twoCellAnchor>
  <xdr:twoCellAnchor editAs="oneCell">
    <xdr:from>
      <xdr:col>3</xdr:col>
      <xdr:colOff>0</xdr:colOff>
      <xdr:row>11</xdr:row>
      <xdr:rowOff>0</xdr:rowOff>
    </xdr:from>
    <xdr:to>
      <xdr:col>4</xdr:col>
      <xdr:colOff>3175</xdr:colOff>
      <xdr:row>12</xdr:row>
      <xdr:rowOff>0</xdr:rowOff>
    </xdr:to>
    <xdr:pic>
      <xdr:nvPicPr>
        <xdr:cNvPr id="62" name="Image 61"/>
        <xdr:cNvPicPr>
          <a:picLocks/>
        </xdr:cNvPicPr>
      </xdr:nvPicPr>
      <xdr:blipFill>
        <a:blip xmlns:r="http://schemas.openxmlformats.org/officeDocument/2006/relationships" r:embed="rId33" cstate="print"/>
        <a:stretch>
          <a:fillRect/>
        </a:stretch>
      </xdr:blipFill>
      <xdr:spPr>
        <a:xfrm>
          <a:off x="3810000" y="9391650"/>
          <a:ext cx="1381125" cy="1143000"/>
        </a:xfrm>
        <a:prstGeom prst="rect">
          <a:avLst/>
        </a:prstGeom>
        <a:ln>
          <a:prstDash val="solid"/>
        </a:ln>
      </xdr:spPr>
    </xdr:pic>
    <xdr:clientData/>
  </xdr:twoCellAnchor>
  <xdr:twoCellAnchor editAs="oneCell">
    <xdr:from>
      <xdr:col>3</xdr:col>
      <xdr:colOff>0</xdr:colOff>
      <xdr:row>12</xdr:row>
      <xdr:rowOff>0</xdr:rowOff>
    </xdr:from>
    <xdr:to>
      <xdr:col>4</xdr:col>
      <xdr:colOff>3175</xdr:colOff>
      <xdr:row>13</xdr:row>
      <xdr:rowOff>0</xdr:rowOff>
    </xdr:to>
    <xdr:pic>
      <xdr:nvPicPr>
        <xdr:cNvPr id="63" name="Image 62"/>
        <xdr:cNvPicPr>
          <a:picLocks/>
        </xdr:cNvPicPr>
      </xdr:nvPicPr>
      <xdr:blipFill>
        <a:blip xmlns:r="http://schemas.openxmlformats.org/officeDocument/2006/relationships" r:embed="rId34" cstate="print"/>
        <a:stretch>
          <a:fillRect/>
        </a:stretch>
      </xdr:blipFill>
      <xdr:spPr>
        <a:xfrm>
          <a:off x="3810000" y="10534650"/>
          <a:ext cx="1381125" cy="1143000"/>
        </a:xfrm>
        <a:prstGeom prst="rect">
          <a:avLst/>
        </a:prstGeom>
        <a:ln>
          <a:prstDash val="solid"/>
        </a:ln>
      </xdr:spPr>
    </xdr:pic>
    <xdr:clientData/>
  </xdr:twoCellAnchor>
  <xdr:twoCellAnchor editAs="oneCell">
    <xdr:from>
      <xdr:col>3</xdr:col>
      <xdr:colOff>0</xdr:colOff>
      <xdr:row>13</xdr:row>
      <xdr:rowOff>0</xdr:rowOff>
    </xdr:from>
    <xdr:to>
      <xdr:col>4</xdr:col>
      <xdr:colOff>3175</xdr:colOff>
      <xdr:row>14</xdr:row>
      <xdr:rowOff>0</xdr:rowOff>
    </xdr:to>
    <xdr:pic>
      <xdr:nvPicPr>
        <xdr:cNvPr id="64" name="Image 63"/>
        <xdr:cNvPicPr>
          <a:picLocks/>
        </xdr:cNvPicPr>
      </xdr:nvPicPr>
      <xdr:blipFill>
        <a:blip xmlns:r="http://schemas.openxmlformats.org/officeDocument/2006/relationships" r:embed="rId35" cstate="print"/>
        <a:stretch>
          <a:fillRect/>
        </a:stretch>
      </xdr:blipFill>
      <xdr:spPr>
        <a:xfrm>
          <a:off x="3810000" y="11677650"/>
          <a:ext cx="1381125" cy="1143000"/>
        </a:xfrm>
        <a:prstGeom prst="rect">
          <a:avLst/>
        </a:prstGeom>
        <a:ln>
          <a:prstDash val="solid"/>
        </a:ln>
      </xdr:spPr>
    </xdr:pic>
    <xdr:clientData/>
  </xdr:twoCellAnchor>
  <xdr:twoCellAnchor editAs="oneCell">
    <xdr:from>
      <xdr:col>3</xdr:col>
      <xdr:colOff>0</xdr:colOff>
      <xdr:row>14</xdr:row>
      <xdr:rowOff>0</xdr:rowOff>
    </xdr:from>
    <xdr:to>
      <xdr:col>4</xdr:col>
      <xdr:colOff>3175</xdr:colOff>
      <xdr:row>15</xdr:row>
      <xdr:rowOff>0</xdr:rowOff>
    </xdr:to>
    <xdr:pic>
      <xdr:nvPicPr>
        <xdr:cNvPr id="65" name="Image 64"/>
        <xdr:cNvPicPr>
          <a:picLocks/>
        </xdr:cNvPicPr>
      </xdr:nvPicPr>
      <xdr:blipFill>
        <a:blip xmlns:r="http://schemas.openxmlformats.org/officeDocument/2006/relationships" r:embed="rId36" cstate="print"/>
        <a:stretch>
          <a:fillRect/>
        </a:stretch>
      </xdr:blipFill>
      <xdr:spPr>
        <a:xfrm>
          <a:off x="3810000" y="12820650"/>
          <a:ext cx="1381125" cy="1143000"/>
        </a:xfrm>
        <a:prstGeom prst="rect">
          <a:avLst/>
        </a:prstGeom>
        <a:ln>
          <a:prstDash val="solid"/>
        </a:ln>
      </xdr:spPr>
    </xdr:pic>
    <xdr:clientData/>
  </xdr:twoCellAnchor>
  <xdr:twoCellAnchor editAs="oneCell">
    <xdr:from>
      <xdr:col>3</xdr:col>
      <xdr:colOff>0</xdr:colOff>
      <xdr:row>15</xdr:row>
      <xdr:rowOff>0</xdr:rowOff>
    </xdr:from>
    <xdr:to>
      <xdr:col>4</xdr:col>
      <xdr:colOff>3175</xdr:colOff>
      <xdr:row>16</xdr:row>
      <xdr:rowOff>0</xdr:rowOff>
    </xdr:to>
    <xdr:pic>
      <xdr:nvPicPr>
        <xdr:cNvPr id="66" name="Image 65"/>
        <xdr:cNvPicPr>
          <a:picLocks/>
        </xdr:cNvPicPr>
      </xdr:nvPicPr>
      <xdr:blipFill>
        <a:blip xmlns:r="http://schemas.openxmlformats.org/officeDocument/2006/relationships" r:embed="rId37" cstate="print"/>
        <a:stretch>
          <a:fillRect/>
        </a:stretch>
      </xdr:blipFill>
      <xdr:spPr>
        <a:xfrm>
          <a:off x="3810000" y="13963650"/>
          <a:ext cx="1381125" cy="1143000"/>
        </a:xfrm>
        <a:prstGeom prst="rect">
          <a:avLst/>
        </a:prstGeom>
        <a:ln>
          <a:prstDash val="solid"/>
        </a:ln>
      </xdr:spPr>
    </xdr:pic>
    <xdr:clientData/>
  </xdr:twoCellAnchor>
  <xdr:twoCellAnchor editAs="oneCell">
    <xdr:from>
      <xdr:col>3</xdr:col>
      <xdr:colOff>0</xdr:colOff>
      <xdr:row>16</xdr:row>
      <xdr:rowOff>0</xdr:rowOff>
    </xdr:from>
    <xdr:to>
      <xdr:col>4</xdr:col>
      <xdr:colOff>3175</xdr:colOff>
      <xdr:row>17</xdr:row>
      <xdr:rowOff>0</xdr:rowOff>
    </xdr:to>
    <xdr:pic>
      <xdr:nvPicPr>
        <xdr:cNvPr id="67" name="Image 66"/>
        <xdr:cNvPicPr>
          <a:picLocks/>
        </xdr:cNvPicPr>
      </xdr:nvPicPr>
      <xdr:blipFill>
        <a:blip xmlns:r="http://schemas.openxmlformats.org/officeDocument/2006/relationships" r:embed="rId38" cstate="print"/>
        <a:stretch>
          <a:fillRect/>
        </a:stretch>
      </xdr:blipFill>
      <xdr:spPr>
        <a:xfrm>
          <a:off x="3810000" y="15106650"/>
          <a:ext cx="1381125" cy="1143000"/>
        </a:xfrm>
        <a:prstGeom prst="rect">
          <a:avLst/>
        </a:prstGeom>
        <a:ln>
          <a:prstDash val="solid"/>
        </a:ln>
      </xdr:spPr>
    </xdr:pic>
    <xdr:clientData/>
  </xdr:twoCellAnchor>
  <xdr:twoCellAnchor editAs="oneCell">
    <xdr:from>
      <xdr:col>3</xdr:col>
      <xdr:colOff>0</xdr:colOff>
      <xdr:row>17</xdr:row>
      <xdr:rowOff>0</xdr:rowOff>
    </xdr:from>
    <xdr:to>
      <xdr:col>4</xdr:col>
      <xdr:colOff>3175</xdr:colOff>
      <xdr:row>18</xdr:row>
      <xdr:rowOff>0</xdr:rowOff>
    </xdr:to>
    <xdr:pic>
      <xdr:nvPicPr>
        <xdr:cNvPr id="68" name="Image 67"/>
        <xdr:cNvPicPr>
          <a:picLocks/>
        </xdr:cNvPicPr>
      </xdr:nvPicPr>
      <xdr:blipFill>
        <a:blip xmlns:r="http://schemas.openxmlformats.org/officeDocument/2006/relationships" r:embed="rId39" cstate="print"/>
        <a:stretch>
          <a:fillRect/>
        </a:stretch>
      </xdr:blipFill>
      <xdr:spPr>
        <a:xfrm>
          <a:off x="3810000" y="16249650"/>
          <a:ext cx="1381125" cy="1143000"/>
        </a:xfrm>
        <a:prstGeom prst="rect">
          <a:avLst/>
        </a:prstGeom>
        <a:ln>
          <a:prstDash val="solid"/>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3</xdr:row>
      <xdr:rowOff>0</xdr:rowOff>
    </xdr:from>
    <xdr:to>
      <xdr:col>3</xdr:col>
      <xdr:colOff>0</xdr:colOff>
      <xdr:row>4</xdr:row>
      <xdr:rowOff>0</xdr:rowOff>
    </xdr:to>
    <xdr:pic>
      <xdr:nvPicPr>
        <xdr:cNvPr id="49" name="Image 983"/>
        <xdr:cNvPicPr>
          <a:picLocks noChangeAspect="1"/>
        </xdr:cNvPicPr>
      </xdr:nvPicPr>
      <xdr:blipFill>
        <a:blip xmlns:r="http://schemas.openxmlformats.org/officeDocument/2006/relationships" r:embed="rId1" cstate="print"/>
        <a:stretch>
          <a:fillRect/>
        </a:stretch>
      </xdr:blipFill>
      <xdr:spPr>
        <a:xfrm>
          <a:off x="952500" y="2794000"/>
          <a:ext cx="1121833" cy="1143000"/>
        </a:xfrm>
        <a:prstGeom prst="rect">
          <a:avLst/>
        </a:prstGeom>
        <a:ln w="12700">
          <a:noFill/>
          <a:prstDash val="solid"/>
        </a:ln>
      </xdr:spPr>
    </xdr:pic>
    <xdr:clientData/>
  </xdr:twoCellAnchor>
  <xdr:twoCellAnchor editAs="oneCell">
    <xdr:from>
      <xdr:col>2</xdr:col>
      <xdr:colOff>1121832</xdr:colOff>
      <xdr:row>3</xdr:row>
      <xdr:rowOff>0</xdr:rowOff>
    </xdr:from>
    <xdr:to>
      <xdr:col>3</xdr:col>
      <xdr:colOff>1418549</xdr:colOff>
      <xdr:row>3</xdr:row>
      <xdr:rowOff>1134000</xdr:rowOff>
    </xdr:to>
    <xdr:pic>
      <xdr:nvPicPr>
        <xdr:cNvPr id="50" name="Image 59"/>
        <xdr:cNvPicPr>
          <a:picLocks noChangeAspect="1"/>
        </xdr:cNvPicPr>
      </xdr:nvPicPr>
      <xdr:blipFill>
        <a:blip xmlns:r="http://schemas.openxmlformats.org/officeDocument/2006/relationships" r:embed="rId2"/>
        <a:stretch>
          <a:fillRect/>
        </a:stretch>
      </xdr:blipFill>
      <xdr:spPr>
        <a:xfrm>
          <a:off x="2074332" y="2794000"/>
          <a:ext cx="1418550" cy="1134000"/>
        </a:xfrm>
        <a:prstGeom prst="rect">
          <a:avLst/>
        </a:prstGeom>
        <a:ln w="12700">
          <a:noFill/>
          <a:prstDash val="solid"/>
        </a:ln>
      </xdr:spPr>
    </xdr:pic>
    <xdr:clientData/>
  </xdr:twoCellAnchor>
  <xdr:twoCellAnchor editAs="oneCell">
    <xdr:from>
      <xdr:col>1</xdr:col>
      <xdr:colOff>677332</xdr:colOff>
      <xdr:row>4</xdr:row>
      <xdr:rowOff>9000</xdr:rowOff>
    </xdr:from>
    <xdr:to>
      <xdr:col>3</xdr:col>
      <xdr:colOff>7407</xdr:colOff>
      <xdr:row>5</xdr:row>
      <xdr:rowOff>0</xdr:rowOff>
    </xdr:to>
    <xdr:pic>
      <xdr:nvPicPr>
        <xdr:cNvPr id="51" name="Image 1142"/>
        <xdr:cNvPicPr>
          <a:picLocks noChangeAspect="1"/>
        </xdr:cNvPicPr>
      </xdr:nvPicPr>
      <xdr:blipFill>
        <a:blip xmlns:r="http://schemas.openxmlformats.org/officeDocument/2006/relationships" r:embed="rId3" cstate="print"/>
        <a:stretch>
          <a:fillRect/>
        </a:stretch>
      </xdr:blipFill>
      <xdr:spPr>
        <a:xfrm>
          <a:off x="952499" y="3946000"/>
          <a:ext cx="1121833" cy="1134000"/>
        </a:xfrm>
        <a:prstGeom prst="rect">
          <a:avLst/>
        </a:prstGeom>
        <a:ln w="12700">
          <a:noFill/>
          <a:prstDash val="solid"/>
        </a:ln>
      </xdr:spPr>
    </xdr:pic>
    <xdr:clientData/>
  </xdr:twoCellAnchor>
  <xdr:twoCellAnchor editAs="oneCell">
    <xdr:from>
      <xdr:col>2</xdr:col>
      <xdr:colOff>1121832</xdr:colOff>
      <xdr:row>3</xdr:row>
      <xdr:rowOff>1141318</xdr:rowOff>
    </xdr:from>
    <xdr:to>
      <xdr:col>3</xdr:col>
      <xdr:colOff>1425901</xdr:colOff>
      <xdr:row>4</xdr:row>
      <xdr:rowOff>1132318</xdr:rowOff>
    </xdr:to>
    <xdr:pic>
      <xdr:nvPicPr>
        <xdr:cNvPr id="52" name="Image 60"/>
        <xdr:cNvPicPr>
          <a:picLocks noChangeAspect="1"/>
        </xdr:cNvPicPr>
      </xdr:nvPicPr>
      <xdr:blipFill>
        <a:blip xmlns:r="http://schemas.openxmlformats.org/officeDocument/2006/relationships" r:embed="rId4"/>
        <a:stretch>
          <a:fillRect/>
        </a:stretch>
      </xdr:blipFill>
      <xdr:spPr>
        <a:xfrm>
          <a:off x="2074332" y="3935318"/>
          <a:ext cx="1425902" cy="1134000"/>
        </a:xfrm>
        <a:prstGeom prst="rect">
          <a:avLst/>
        </a:prstGeom>
        <a:ln w="12700">
          <a:noFill/>
          <a:prstDash val="solid"/>
        </a:ln>
      </xdr:spPr>
    </xdr:pic>
    <xdr:clientData/>
  </xdr:twoCellAnchor>
  <xdr:twoCellAnchor editAs="oneCell">
    <xdr:from>
      <xdr:col>1</xdr:col>
      <xdr:colOff>677331</xdr:colOff>
      <xdr:row>6</xdr:row>
      <xdr:rowOff>0</xdr:rowOff>
    </xdr:from>
    <xdr:to>
      <xdr:col>2</xdr:col>
      <xdr:colOff>1124063</xdr:colOff>
      <xdr:row>6</xdr:row>
      <xdr:rowOff>1134000</xdr:rowOff>
    </xdr:to>
    <xdr:pic>
      <xdr:nvPicPr>
        <xdr:cNvPr id="53" name="Image 1154"/>
        <xdr:cNvPicPr>
          <a:picLocks noChangeAspect="1"/>
        </xdr:cNvPicPr>
      </xdr:nvPicPr>
      <xdr:blipFill>
        <a:blip xmlns:r="http://schemas.openxmlformats.org/officeDocument/2006/relationships" r:embed="rId5" cstate="print"/>
        <a:stretch>
          <a:fillRect/>
        </a:stretch>
      </xdr:blipFill>
      <xdr:spPr>
        <a:xfrm>
          <a:off x="952498" y="6223000"/>
          <a:ext cx="1111365" cy="1134000"/>
        </a:xfrm>
        <a:prstGeom prst="rect">
          <a:avLst/>
        </a:prstGeom>
        <a:ln w="12700">
          <a:noFill/>
          <a:prstDash val="solid"/>
        </a:ln>
      </xdr:spPr>
    </xdr:pic>
    <xdr:clientData/>
  </xdr:twoCellAnchor>
  <xdr:twoCellAnchor editAs="oneCell">
    <xdr:from>
      <xdr:col>3</xdr:col>
      <xdr:colOff>0</xdr:colOff>
      <xdr:row>5</xdr:row>
      <xdr:rowOff>1141319</xdr:rowOff>
    </xdr:from>
    <xdr:to>
      <xdr:col>3</xdr:col>
      <xdr:colOff>1425903</xdr:colOff>
      <xdr:row>6</xdr:row>
      <xdr:rowOff>1132319</xdr:rowOff>
    </xdr:to>
    <xdr:pic>
      <xdr:nvPicPr>
        <xdr:cNvPr id="54" name="Image 1152"/>
        <xdr:cNvPicPr>
          <a:picLocks noChangeAspect="1"/>
        </xdr:cNvPicPr>
      </xdr:nvPicPr>
      <xdr:blipFill>
        <a:blip xmlns:r="http://schemas.openxmlformats.org/officeDocument/2006/relationships" r:embed="rId6"/>
        <a:stretch>
          <a:fillRect/>
        </a:stretch>
      </xdr:blipFill>
      <xdr:spPr>
        <a:xfrm>
          <a:off x="2074333" y="6221319"/>
          <a:ext cx="1425903" cy="1134000"/>
        </a:xfrm>
        <a:prstGeom prst="rect">
          <a:avLst/>
        </a:prstGeom>
        <a:ln w="12700">
          <a:noFill/>
          <a:prstDash val="solid"/>
        </a:ln>
      </xdr:spPr>
    </xdr:pic>
    <xdr:clientData/>
  </xdr:twoCellAnchor>
  <xdr:twoCellAnchor editAs="oneCell">
    <xdr:from>
      <xdr:col>1</xdr:col>
      <xdr:colOff>677332</xdr:colOff>
      <xdr:row>6</xdr:row>
      <xdr:rowOff>1141319</xdr:rowOff>
    </xdr:from>
    <xdr:to>
      <xdr:col>2</xdr:col>
      <xdr:colOff>1124064</xdr:colOff>
      <xdr:row>7</xdr:row>
      <xdr:rowOff>1132319</xdr:rowOff>
    </xdr:to>
    <xdr:pic>
      <xdr:nvPicPr>
        <xdr:cNvPr id="55" name="Image 1163"/>
        <xdr:cNvPicPr>
          <a:picLocks noChangeAspect="1"/>
        </xdr:cNvPicPr>
      </xdr:nvPicPr>
      <xdr:blipFill>
        <a:blip xmlns:r="http://schemas.openxmlformats.org/officeDocument/2006/relationships" r:embed="rId7" cstate="print"/>
        <a:stretch>
          <a:fillRect/>
        </a:stretch>
      </xdr:blipFill>
      <xdr:spPr>
        <a:xfrm>
          <a:off x="952499" y="7364319"/>
          <a:ext cx="1111365" cy="1134000"/>
        </a:xfrm>
        <a:prstGeom prst="rect">
          <a:avLst/>
        </a:prstGeom>
        <a:ln w="12700">
          <a:noFill/>
          <a:prstDash val="solid"/>
        </a:ln>
      </xdr:spPr>
    </xdr:pic>
    <xdr:clientData/>
  </xdr:twoCellAnchor>
  <xdr:twoCellAnchor editAs="oneCell">
    <xdr:from>
      <xdr:col>3</xdr:col>
      <xdr:colOff>0</xdr:colOff>
      <xdr:row>7</xdr:row>
      <xdr:rowOff>0</xdr:rowOff>
    </xdr:from>
    <xdr:to>
      <xdr:col>3</xdr:col>
      <xdr:colOff>1425903</xdr:colOff>
      <xdr:row>7</xdr:row>
      <xdr:rowOff>1134000</xdr:rowOff>
    </xdr:to>
    <xdr:pic>
      <xdr:nvPicPr>
        <xdr:cNvPr id="56" name="Image 1164"/>
        <xdr:cNvPicPr>
          <a:picLocks noChangeAspect="1"/>
        </xdr:cNvPicPr>
      </xdr:nvPicPr>
      <xdr:blipFill>
        <a:blip xmlns:r="http://schemas.openxmlformats.org/officeDocument/2006/relationships" r:embed="rId8"/>
        <a:stretch>
          <a:fillRect/>
        </a:stretch>
      </xdr:blipFill>
      <xdr:spPr>
        <a:xfrm>
          <a:off x="2074333" y="7366000"/>
          <a:ext cx="1425903" cy="1134000"/>
        </a:xfrm>
        <a:prstGeom prst="rect">
          <a:avLst/>
        </a:prstGeom>
        <a:ln w="12700">
          <a:noFill/>
          <a:prstDash val="solid"/>
        </a:ln>
      </xdr:spPr>
    </xdr:pic>
    <xdr:clientData/>
  </xdr:twoCellAnchor>
  <xdr:twoCellAnchor editAs="oneCell">
    <xdr:from>
      <xdr:col>1</xdr:col>
      <xdr:colOff>677332</xdr:colOff>
      <xdr:row>11</xdr:row>
      <xdr:rowOff>0</xdr:rowOff>
    </xdr:from>
    <xdr:to>
      <xdr:col>3</xdr:col>
      <xdr:colOff>18</xdr:colOff>
      <xdr:row>11</xdr:row>
      <xdr:rowOff>1134000</xdr:rowOff>
    </xdr:to>
    <xdr:pic>
      <xdr:nvPicPr>
        <xdr:cNvPr id="57" name="Image 1140"/>
        <xdr:cNvPicPr>
          <a:picLocks noChangeAspect="1"/>
        </xdr:cNvPicPr>
      </xdr:nvPicPr>
      <xdr:blipFill>
        <a:blip xmlns:r="http://schemas.openxmlformats.org/officeDocument/2006/relationships" r:embed="rId9" cstate="print"/>
        <a:stretch>
          <a:fillRect/>
        </a:stretch>
      </xdr:blipFill>
      <xdr:spPr>
        <a:xfrm>
          <a:off x="952499" y="11938000"/>
          <a:ext cx="1113000" cy="1134000"/>
        </a:xfrm>
        <a:prstGeom prst="rect">
          <a:avLst/>
        </a:prstGeom>
        <a:ln w="12700">
          <a:noFill/>
          <a:prstDash val="solid"/>
        </a:ln>
      </xdr:spPr>
    </xdr:pic>
    <xdr:clientData/>
  </xdr:twoCellAnchor>
  <xdr:twoCellAnchor editAs="oneCell">
    <xdr:from>
      <xdr:col>3</xdr:col>
      <xdr:colOff>0</xdr:colOff>
      <xdr:row>10</xdr:row>
      <xdr:rowOff>1142999</xdr:rowOff>
    </xdr:from>
    <xdr:to>
      <xdr:col>3</xdr:col>
      <xdr:colOff>1204072</xdr:colOff>
      <xdr:row>11</xdr:row>
      <xdr:rowOff>1133999</xdr:rowOff>
    </xdr:to>
    <xdr:pic>
      <xdr:nvPicPr>
        <xdr:cNvPr id="58" name="Image 1141"/>
        <xdr:cNvPicPr>
          <a:picLocks noChangeAspect="1"/>
        </xdr:cNvPicPr>
      </xdr:nvPicPr>
      <xdr:blipFill>
        <a:blip xmlns:r="http://schemas.openxmlformats.org/officeDocument/2006/relationships" r:embed="rId10"/>
        <a:stretch>
          <a:fillRect/>
        </a:stretch>
      </xdr:blipFill>
      <xdr:spPr>
        <a:xfrm>
          <a:off x="2074333" y="11937999"/>
          <a:ext cx="1204072" cy="1134000"/>
        </a:xfrm>
        <a:prstGeom prst="rect">
          <a:avLst/>
        </a:prstGeom>
        <a:ln w="12700">
          <a:noFill/>
          <a:prstDash val="solid"/>
        </a:ln>
      </xdr:spPr>
    </xdr:pic>
    <xdr:clientData/>
  </xdr:twoCellAnchor>
  <xdr:twoCellAnchor editAs="oneCell">
    <xdr:from>
      <xdr:col>1</xdr:col>
      <xdr:colOff>677332</xdr:colOff>
      <xdr:row>12</xdr:row>
      <xdr:rowOff>0</xdr:rowOff>
    </xdr:from>
    <xdr:to>
      <xdr:col>3</xdr:col>
      <xdr:colOff>18</xdr:colOff>
      <xdr:row>12</xdr:row>
      <xdr:rowOff>1134000</xdr:rowOff>
    </xdr:to>
    <xdr:pic>
      <xdr:nvPicPr>
        <xdr:cNvPr id="59" name="Image 1219"/>
        <xdr:cNvPicPr>
          <a:picLocks noChangeAspect="1"/>
        </xdr:cNvPicPr>
      </xdr:nvPicPr>
      <xdr:blipFill>
        <a:blip xmlns:r="http://schemas.openxmlformats.org/officeDocument/2006/relationships" r:embed="rId11" cstate="print"/>
        <a:stretch>
          <a:fillRect/>
        </a:stretch>
      </xdr:blipFill>
      <xdr:spPr>
        <a:xfrm>
          <a:off x="952499" y="13081000"/>
          <a:ext cx="1113000" cy="1134000"/>
        </a:xfrm>
        <a:prstGeom prst="rect">
          <a:avLst/>
        </a:prstGeom>
        <a:ln w="12700">
          <a:noFill/>
          <a:prstDash val="solid"/>
        </a:ln>
      </xdr:spPr>
    </xdr:pic>
    <xdr:clientData/>
  </xdr:twoCellAnchor>
  <xdr:twoCellAnchor editAs="oneCell">
    <xdr:from>
      <xdr:col>3</xdr:col>
      <xdr:colOff>0</xdr:colOff>
      <xdr:row>12</xdr:row>
      <xdr:rowOff>0</xdr:rowOff>
    </xdr:from>
    <xdr:to>
      <xdr:col>3</xdr:col>
      <xdr:colOff>1428001</xdr:colOff>
      <xdr:row>12</xdr:row>
      <xdr:rowOff>1134000</xdr:rowOff>
    </xdr:to>
    <xdr:pic>
      <xdr:nvPicPr>
        <xdr:cNvPr id="60" name="Image 1218"/>
        <xdr:cNvPicPr>
          <a:picLocks noChangeAspect="1"/>
        </xdr:cNvPicPr>
      </xdr:nvPicPr>
      <xdr:blipFill>
        <a:blip xmlns:r="http://schemas.openxmlformats.org/officeDocument/2006/relationships" r:embed="rId12"/>
        <a:stretch>
          <a:fillRect/>
        </a:stretch>
      </xdr:blipFill>
      <xdr:spPr>
        <a:xfrm>
          <a:off x="2074333" y="13081000"/>
          <a:ext cx="1428001" cy="1134000"/>
        </a:xfrm>
        <a:prstGeom prst="rect">
          <a:avLst/>
        </a:prstGeom>
        <a:ln w="12700">
          <a:noFill/>
          <a:prstDash val="solid"/>
        </a:ln>
      </xdr:spPr>
    </xdr:pic>
    <xdr:clientData/>
  </xdr:twoCellAnchor>
  <xdr:twoCellAnchor editAs="oneCell">
    <xdr:from>
      <xdr:col>2</xdr:col>
      <xdr:colOff>21167</xdr:colOff>
      <xdr:row>34</xdr:row>
      <xdr:rowOff>0</xdr:rowOff>
    </xdr:from>
    <xdr:to>
      <xdr:col>3</xdr:col>
      <xdr:colOff>0</xdr:colOff>
      <xdr:row>35</xdr:row>
      <xdr:rowOff>0</xdr:rowOff>
    </xdr:to>
    <xdr:pic>
      <xdr:nvPicPr>
        <xdr:cNvPr id="61" name="Image 2"/>
        <xdr:cNvPicPr>
          <a:picLocks noChangeAspect="1"/>
        </xdr:cNvPicPr>
      </xdr:nvPicPr>
      <xdr:blipFill>
        <a:blip xmlns:r="http://schemas.openxmlformats.org/officeDocument/2006/relationships" r:embed="rId13" cstate="print"/>
        <a:stretch>
          <a:fillRect/>
        </a:stretch>
      </xdr:blipFill>
      <xdr:spPr>
        <a:xfrm>
          <a:off x="1023056" y="38219944"/>
          <a:ext cx="1157111" cy="1143000"/>
        </a:xfrm>
        <a:prstGeom prst="rect">
          <a:avLst/>
        </a:prstGeom>
        <a:ln w="12700">
          <a:noFill/>
          <a:prstDash val="solid"/>
        </a:ln>
      </xdr:spPr>
    </xdr:pic>
    <xdr:clientData/>
  </xdr:twoCellAnchor>
  <xdr:twoCellAnchor editAs="oneCell">
    <xdr:from>
      <xdr:col>2</xdr:col>
      <xdr:colOff>0</xdr:colOff>
      <xdr:row>26</xdr:row>
      <xdr:rowOff>0</xdr:rowOff>
    </xdr:from>
    <xdr:to>
      <xdr:col>3</xdr:col>
      <xdr:colOff>0</xdr:colOff>
      <xdr:row>27</xdr:row>
      <xdr:rowOff>0</xdr:rowOff>
    </xdr:to>
    <xdr:pic>
      <xdr:nvPicPr>
        <xdr:cNvPr id="102" name="Image 25"/>
        <xdr:cNvPicPr>
          <a:picLocks noChangeAspect="1"/>
        </xdr:cNvPicPr>
      </xdr:nvPicPr>
      <xdr:blipFill>
        <a:blip xmlns:r="http://schemas.openxmlformats.org/officeDocument/2006/relationships" r:embed="rId14"/>
        <a:stretch>
          <a:fillRect/>
        </a:stretch>
      </xdr:blipFill>
      <xdr:spPr>
        <a:xfrm>
          <a:off x="1001889" y="29075944"/>
          <a:ext cx="1157111" cy="1143000"/>
        </a:xfrm>
        <a:prstGeom prst="rect">
          <a:avLst/>
        </a:prstGeom>
        <a:ln w="12700">
          <a:noFill/>
          <a:prstDash val="solid"/>
        </a:ln>
      </xdr:spPr>
    </xdr:pic>
    <xdr:clientData/>
  </xdr:twoCellAnchor>
  <xdr:twoCellAnchor editAs="oneCell">
    <xdr:from>
      <xdr:col>2</xdr:col>
      <xdr:colOff>0</xdr:colOff>
      <xdr:row>29</xdr:row>
      <xdr:rowOff>0</xdr:rowOff>
    </xdr:from>
    <xdr:to>
      <xdr:col>3</xdr:col>
      <xdr:colOff>0</xdr:colOff>
      <xdr:row>30</xdr:row>
      <xdr:rowOff>0</xdr:rowOff>
    </xdr:to>
    <xdr:pic>
      <xdr:nvPicPr>
        <xdr:cNvPr id="188" name="Image 241"/>
        <xdr:cNvPicPr>
          <a:picLocks noChangeAspect="1"/>
        </xdr:cNvPicPr>
      </xdr:nvPicPr>
      <xdr:blipFill>
        <a:blip xmlns:r="http://schemas.openxmlformats.org/officeDocument/2006/relationships" r:embed="rId15"/>
        <a:stretch>
          <a:fillRect/>
        </a:stretch>
      </xdr:blipFill>
      <xdr:spPr>
        <a:xfrm>
          <a:off x="952500" y="32512000"/>
          <a:ext cx="1121833" cy="1143000"/>
        </a:xfrm>
        <a:prstGeom prst="rect">
          <a:avLst/>
        </a:prstGeom>
        <a:ln w="12700">
          <a:noFill/>
          <a:prstDash val="solid"/>
        </a:ln>
      </xdr:spPr>
    </xdr:pic>
    <xdr:clientData/>
  </xdr:twoCellAnchor>
  <xdr:twoCellAnchor editAs="oneCell">
    <xdr:from>
      <xdr:col>1</xdr:col>
      <xdr:colOff>677332</xdr:colOff>
      <xdr:row>13</xdr:row>
      <xdr:rowOff>0</xdr:rowOff>
    </xdr:from>
    <xdr:to>
      <xdr:col>3</xdr:col>
      <xdr:colOff>18</xdr:colOff>
      <xdr:row>13</xdr:row>
      <xdr:rowOff>1134000</xdr:rowOff>
    </xdr:to>
    <xdr:pic>
      <xdr:nvPicPr>
        <xdr:cNvPr id="208" name="Image 325"/>
        <xdr:cNvPicPr>
          <a:picLocks noChangeAspect="1"/>
        </xdr:cNvPicPr>
      </xdr:nvPicPr>
      <xdr:blipFill>
        <a:blip xmlns:r="http://schemas.openxmlformats.org/officeDocument/2006/relationships" r:embed="rId16"/>
        <a:stretch>
          <a:fillRect/>
        </a:stretch>
      </xdr:blipFill>
      <xdr:spPr>
        <a:xfrm>
          <a:off x="952499" y="14224000"/>
          <a:ext cx="1113000" cy="1134000"/>
        </a:xfrm>
        <a:prstGeom prst="rect">
          <a:avLst/>
        </a:prstGeom>
        <a:ln w="12700">
          <a:noFill/>
          <a:prstDash val="solid"/>
        </a:ln>
      </xdr:spPr>
    </xdr:pic>
    <xdr:clientData/>
  </xdr:twoCellAnchor>
  <xdr:twoCellAnchor editAs="oneCell">
    <xdr:from>
      <xdr:col>3</xdr:col>
      <xdr:colOff>9525</xdr:colOff>
      <xdr:row>13</xdr:row>
      <xdr:rowOff>0</xdr:rowOff>
    </xdr:from>
    <xdr:to>
      <xdr:col>3</xdr:col>
      <xdr:colOff>1428075</xdr:colOff>
      <xdr:row>13</xdr:row>
      <xdr:rowOff>1134000</xdr:rowOff>
    </xdr:to>
    <xdr:pic>
      <xdr:nvPicPr>
        <xdr:cNvPr id="209" name="Image 285"/>
        <xdr:cNvPicPr>
          <a:picLocks noChangeAspect="1"/>
        </xdr:cNvPicPr>
      </xdr:nvPicPr>
      <xdr:blipFill>
        <a:blip xmlns:r="http://schemas.openxmlformats.org/officeDocument/2006/relationships" r:embed="rId17"/>
        <a:stretch>
          <a:fillRect/>
        </a:stretch>
      </xdr:blipFill>
      <xdr:spPr>
        <a:xfrm>
          <a:off x="2083858" y="14224000"/>
          <a:ext cx="1418550" cy="1134000"/>
        </a:xfrm>
        <a:prstGeom prst="rect">
          <a:avLst/>
        </a:prstGeom>
        <a:ln w="12700">
          <a:noFill/>
          <a:prstDash val="solid"/>
        </a:ln>
      </xdr:spPr>
    </xdr:pic>
    <xdr:clientData/>
  </xdr:twoCellAnchor>
  <xdr:twoCellAnchor editAs="oneCell">
    <xdr:from>
      <xdr:col>2</xdr:col>
      <xdr:colOff>0</xdr:colOff>
      <xdr:row>36</xdr:row>
      <xdr:rowOff>0</xdr:rowOff>
    </xdr:from>
    <xdr:to>
      <xdr:col>3</xdr:col>
      <xdr:colOff>0</xdr:colOff>
      <xdr:row>37</xdr:row>
      <xdr:rowOff>0</xdr:rowOff>
    </xdr:to>
    <xdr:pic>
      <xdr:nvPicPr>
        <xdr:cNvPr id="210" name="Image 48"/>
        <xdr:cNvPicPr>
          <a:picLocks noChangeAspect="1"/>
        </xdr:cNvPicPr>
      </xdr:nvPicPr>
      <xdr:blipFill>
        <a:blip xmlns:r="http://schemas.openxmlformats.org/officeDocument/2006/relationships" r:embed="rId18"/>
        <a:stretch>
          <a:fillRect/>
        </a:stretch>
      </xdr:blipFill>
      <xdr:spPr>
        <a:xfrm>
          <a:off x="1001889" y="40505944"/>
          <a:ext cx="1178278" cy="1143000"/>
        </a:xfrm>
        <a:prstGeom prst="rect">
          <a:avLst/>
        </a:prstGeom>
        <a:ln w="12700">
          <a:noFill/>
          <a:prstDash val="solid"/>
        </a:ln>
      </xdr:spPr>
    </xdr:pic>
    <xdr:clientData/>
  </xdr:twoCellAnchor>
  <xdr:twoCellAnchor editAs="oneCell">
    <xdr:from>
      <xdr:col>2</xdr:col>
      <xdr:colOff>0</xdr:colOff>
      <xdr:row>30</xdr:row>
      <xdr:rowOff>0</xdr:rowOff>
    </xdr:from>
    <xdr:to>
      <xdr:col>3</xdr:col>
      <xdr:colOff>0</xdr:colOff>
      <xdr:row>31</xdr:row>
      <xdr:rowOff>0</xdr:rowOff>
    </xdr:to>
    <xdr:pic>
      <xdr:nvPicPr>
        <xdr:cNvPr id="226" name="Image 214"/>
        <xdr:cNvPicPr>
          <a:picLocks noChangeAspect="1"/>
        </xdr:cNvPicPr>
      </xdr:nvPicPr>
      <xdr:blipFill rotWithShape="1">
        <a:blip xmlns:r="http://schemas.openxmlformats.org/officeDocument/2006/relationships" r:embed="rId19"/>
        <a:srcRect r="20339"/>
        <a:stretch>
          <a:fillRect/>
        </a:stretch>
      </xdr:blipFill>
      <xdr:spPr>
        <a:xfrm>
          <a:off x="1001889" y="33647944"/>
          <a:ext cx="1178278" cy="1143000"/>
        </a:xfrm>
        <a:prstGeom prst="rect">
          <a:avLst/>
        </a:prstGeom>
        <a:ln w="12700">
          <a:noFill/>
          <a:prstDash val="solid"/>
        </a:ln>
      </xdr:spPr>
    </xdr:pic>
    <xdr:clientData/>
  </xdr:twoCellAnchor>
  <xdr:twoCellAnchor editAs="oneCell">
    <xdr:from>
      <xdr:col>2</xdr:col>
      <xdr:colOff>1121832</xdr:colOff>
      <xdr:row>29</xdr:row>
      <xdr:rowOff>1</xdr:rowOff>
    </xdr:from>
    <xdr:to>
      <xdr:col>3</xdr:col>
      <xdr:colOff>1078520</xdr:colOff>
      <xdr:row>29</xdr:row>
      <xdr:rowOff>1134001</xdr:rowOff>
    </xdr:to>
    <xdr:pic>
      <xdr:nvPicPr>
        <xdr:cNvPr id="227" name="Image 49"/>
        <xdr:cNvPicPr>
          <a:picLocks noChangeAspect="1"/>
        </xdr:cNvPicPr>
      </xdr:nvPicPr>
      <xdr:blipFill>
        <a:blip xmlns:r="http://schemas.openxmlformats.org/officeDocument/2006/relationships" r:embed="rId20"/>
        <a:stretch>
          <a:fillRect/>
        </a:stretch>
      </xdr:blipFill>
      <xdr:spPr>
        <a:xfrm>
          <a:off x="2074332" y="32512001"/>
          <a:ext cx="1078521" cy="1134000"/>
        </a:xfrm>
        <a:prstGeom prst="rect">
          <a:avLst/>
        </a:prstGeom>
        <a:ln w="12700">
          <a:noFill/>
          <a:prstDash val="solid"/>
        </a:ln>
      </xdr:spPr>
    </xdr:pic>
    <xdr:clientData/>
  </xdr:twoCellAnchor>
  <xdr:twoCellAnchor editAs="oneCell">
    <xdr:from>
      <xdr:col>1</xdr:col>
      <xdr:colOff>677332</xdr:colOff>
      <xdr:row>9</xdr:row>
      <xdr:rowOff>0</xdr:rowOff>
    </xdr:from>
    <xdr:to>
      <xdr:col>3</xdr:col>
      <xdr:colOff>18</xdr:colOff>
      <xdr:row>9</xdr:row>
      <xdr:rowOff>1134000</xdr:rowOff>
    </xdr:to>
    <xdr:pic>
      <xdr:nvPicPr>
        <xdr:cNvPr id="228" name="Image 1169"/>
        <xdr:cNvPicPr>
          <a:picLocks noChangeAspect="1"/>
        </xdr:cNvPicPr>
      </xdr:nvPicPr>
      <xdr:blipFill>
        <a:blip xmlns:r="http://schemas.openxmlformats.org/officeDocument/2006/relationships" r:embed="rId21" cstate="print"/>
        <a:stretch>
          <a:fillRect/>
        </a:stretch>
      </xdr:blipFill>
      <xdr:spPr>
        <a:xfrm>
          <a:off x="952499" y="9652000"/>
          <a:ext cx="1113000" cy="1134000"/>
        </a:xfrm>
        <a:prstGeom prst="rect">
          <a:avLst/>
        </a:prstGeom>
        <a:ln w="12700">
          <a:noFill/>
          <a:prstDash val="solid"/>
        </a:ln>
      </xdr:spPr>
    </xdr:pic>
    <xdr:clientData/>
  </xdr:twoCellAnchor>
  <xdr:twoCellAnchor editAs="oneCell">
    <xdr:from>
      <xdr:col>1</xdr:col>
      <xdr:colOff>677332</xdr:colOff>
      <xdr:row>14</xdr:row>
      <xdr:rowOff>0</xdr:rowOff>
    </xdr:from>
    <xdr:to>
      <xdr:col>3</xdr:col>
      <xdr:colOff>18</xdr:colOff>
      <xdr:row>14</xdr:row>
      <xdr:rowOff>1134000</xdr:rowOff>
    </xdr:to>
    <xdr:pic>
      <xdr:nvPicPr>
        <xdr:cNvPr id="229" name="Image 282"/>
        <xdr:cNvPicPr>
          <a:picLocks noChangeAspect="1"/>
        </xdr:cNvPicPr>
      </xdr:nvPicPr>
      <xdr:blipFill>
        <a:blip xmlns:r="http://schemas.openxmlformats.org/officeDocument/2006/relationships" r:embed="rId22" cstate="print"/>
        <a:stretch>
          <a:fillRect/>
        </a:stretch>
      </xdr:blipFill>
      <xdr:spPr>
        <a:xfrm>
          <a:off x="952499" y="15367000"/>
          <a:ext cx="1113000" cy="1134000"/>
        </a:xfrm>
        <a:prstGeom prst="rect">
          <a:avLst/>
        </a:prstGeom>
        <a:ln w="12700">
          <a:noFill/>
          <a:prstDash val="solid"/>
        </a:ln>
      </xdr:spPr>
    </xdr:pic>
    <xdr:clientData/>
  </xdr:twoCellAnchor>
  <xdr:twoCellAnchor editAs="oneCell">
    <xdr:from>
      <xdr:col>1</xdr:col>
      <xdr:colOff>677330</xdr:colOff>
      <xdr:row>17</xdr:row>
      <xdr:rowOff>0</xdr:rowOff>
    </xdr:from>
    <xdr:to>
      <xdr:col>3</xdr:col>
      <xdr:colOff>7407</xdr:colOff>
      <xdr:row>17</xdr:row>
      <xdr:rowOff>1134000</xdr:rowOff>
    </xdr:to>
    <xdr:pic>
      <xdr:nvPicPr>
        <xdr:cNvPr id="230" name="Image 282"/>
        <xdr:cNvPicPr>
          <a:picLocks noChangeAspect="1"/>
        </xdr:cNvPicPr>
      </xdr:nvPicPr>
      <xdr:blipFill>
        <a:blip xmlns:r="http://schemas.openxmlformats.org/officeDocument/2006/relationships" r:embed="rId22" cstate="print"/>
        <a:stretch>
          <a:fillRect/>
        </a:stretch>
      </xdr:blipFill>
      <xdr:spPr>
        <a:xfrm>
          <a:off x="952497" y="18796000"/>
          <a:ext cx="1121835" cy="1134000"/>
        </a:xfrm>
        <a:prstGeom prst="rect">
          <a:avLst/>
        </a:prstGeom>
        <a:ln w="12700">
          <a:noFill/>
          <a:prstDash val="solid"/>
        </a:ln>
      </xdr:spPr>
    </xdr:pic>
    <xdr:clientData/>
  </xdr:twoCellAnchor>
  <xdr:twoCellAnchor editAs="oneCell">
    <xdr:from>
      <xdr:col>1</xdr:col>
      <xdr:colOff>677332</xdr:colOff>
      <xdr:row>16</xdr:row>
      <xdr:rowOff>0</xdr:rowOff>
    </xdr:from>
    <xdr:to>
      <xdr:col>3</xdr:col>
      <xdr:colOff>12700</xdr:colOff>
      <xdr:row>16</xdr:row>
      <xdr:rowOff>1134000</xdr:rowOff>
    </xdr:to>
    <xdr:pic>
      <xdr:nvPicPr>
        <xdr:cNvPr id="231" name="Image 1169"/>
        <xdr:cNvPicPr>
          <a:picLocks noChangeAspect="1"/>
        </xdr:cNvPicPr>
      </xdr:nvPicPr>
      <xdr:blipFill>
        <a:blip xmlns:r="http://schemas.openxmlformats.org/officeDocument/2006/relationships" r:embed="rId21" cstate="print"/>
        <a:stretch>
          <a:fillRect/>
        </a:stretch>
      </xdr:blipFill>
      <xdr:spPr>
        <a:xfrm>
          <a:off x="952499" y="17653000"/>
          <a:ext cx="1121834" cy="1134000"/>
        </a:xfrm>
        <a:prstGeom prst="rect">
          <a:avLst/>
        </a:prstGeom>
        <a:ln w="12700">
          <a:noFill/>
          <a:prstDash val="solid"/>
        </a:ln>
      </xdr:spPr>
    </xdr:pic>
    <xdr:clientData/>
  </xdr:twoCellAnchor>
  <xdr:twoCellAnchor editAs="oneCell">
    <xdr:from>
      <xdr:col>2</xdr:col>
      <xdr:colOff>0</xdr:colOff>
      <xdr:row>18</xdr:row>
      <xdr:rowOff>0</xdr:rowOff>
    </xdr:from>
    <xdr:to>
      <xdr:col>3</xdr:col>
      <xdr:colOff>0</xdr:colOff>
      <xdr:row>18</xdr:row>
      <xdr:rowOff>1134000</xdr:rowOff>
    </xdr:to>
    <xdr:pic>
      <xdr:nvPicPr>
        <xdr:cNvPr id="232" name="Image 305"/>
        <xdr:cNvPicPr>
          <a:picLocks noChangeAspect="1"/>
        </xdr:cNvPicPr>
      </xdr:nvPicPr>
      <xdr:blipFill>
        <a:blip xmlns:r="http://schemas.openxmlformats.org/officeDocument/2006/relationships" r:embed="rId23" cstate="print"/>
        <a:stretch>
          <a:fillRect/>
        </a:stretch>
      </xdr:blipFill>
      <xdr:spPr>
        <a:xfrm>
          <a:off x="952500" y="19939000"/>
          <a:ext cx="1121833" cy="1134000"/>
        </a:xfrm>
        <a:prstGeom prst="rect">
          <a:avLst/>
        </a:prstGeom>
        <a:ln w="12700">
          <a:noFill/>
          <a:prstDash val="solid"/>
        </a:ln>
      </xdr:spPr>
    </xdr:pic>
    <xdr:clientData/>
  </xdr:twoCellAnchor>
  <xdr:twoCellAnchor editAs="oneCell">
    <xdr:from>
      <xdr:col>1</xdr:col>
      <xdr:colOff>677332</xdr:colOff>
      <xdr:row>19</xdr:row>
      <xdr:rowOff>0</xdr:rowOff>
    </xdr:from>
    <xdr:to>
      <xdr:col>3</xdr:col>
      <xdr:colOff>7407</xdr:colOff>
      <xdr:row>19</xdr:row>
      <xdr:rowOff>1134000</xdr:rowOff>
    </xdr:to>
    <xdr:pic>
      <xdr:nvPicPr>
        <xdr:cNvPr id="233" name="Image 307"/>
        <xdr:cNvPicPr>
          <a:picLocks noChangeAspect="1"/>
        </xdr:cNvPicPr>
      </xdr:nvPicPr>
      <xdr:blipFill>
        <a:blip xmlns:r="http://schemas.openxmlformats.org/officeDocument/2006/relationships" r:embed="rId24" cstate="print"/>
        <a:stretch>
          <a:fillRect/>
        </a:stretch>
      </xdr:blipFill>
      <xdr:spPr>
        <a:xfrm>
          <a:off x="952499" y="21082000"/>
          <a:ext cx="1121833" cy="1134000"/>
        </a:xfrm>
        <a:prstGeom prst="rect">
          <a:avLst/>
        </a:prstGeom>
        <a:ln w="12700">
          <a:noFill/>
          <a:prstDash val="solid"/>
        </a:ln>
      </xdr:spPr>
    </xdr:pic>
    <xdr:clientData/>
  </xdr:twoCellAnchor>
  <xdr:twoCellAnchor editAs="oneCell">
    <xdr:from>
      <xdr:col>1</xdr:col>
      <xdr:colOff>677332</xdr:colOff>
      <xdr:row>20</xdr:row>
      <xdr:rowOff>0</xdr:rowOff>
    </xdr:from>
    <xdr:to>
      <xdr:col>3</xdr:col>
      <xdr:colOff>7407</xdr:colOff>
      <xdr:row>20</xdr:row>
      <xdr:rowOff>1134000</xdr:rowOff>
    </xdr:to>
    <xdr:pic>
      <xdr:nvPicPr>
        <xdr:cNvPr id="234" name="Image 302"/>
        <xdr:cNvPicPr>
          <a:picLocks noChangeAspect="1"/>
        </xdr:cNvPicPr>
      </xdr:nvPicPr>
      <xdr:blipFill>
        <a:blip xmlns:r="http://schemas.openxmlformats.org/officeDocument/2006/relationships" r:embed="rId22" cstate="print"/>
        <a:stretch>
          <a:fillRect/>
        </a:stretch>
      </xdr:blipFill>
      <xdr:spPr>
        <a:xfrm>
          <a:off x="952499" y="22225000"/>
          <a:ext cx="1121833" cy="1134000"/>
        </a:xfrm>
        <a:prstGeom prst="rect">
          <a:avLst/>
        </a:prstGeom>
        <a:ln w="12700">
          <a:noFill/>
          <a:prstDash val="solid"/>
        </a:ln>
      </xdr:spPr>
    </xdr:pic>
    <xdr:clientData/>
  </xdr:twoCellAnchor>
  <xdr:twoCellAnchor editAs="oneCell">
    <xdr:from>
      <xdr:col>2</xdr:col>
      <xdr:colOff>0</xdr:colOff>
      <xdr:row>21</xdr:row>
      <xdr:rowOff>0</xdr:rowOff>
    </xdr:from>
    <xdr:to>
      <xdr:col>3</xdr:col>
      <xdr:colOff>0</xdr:colOff>
      <xdr:row>21</xdr:row>
      <xdr:rowOff>1134000</xdr:rowOff>
    </xdr:to>
    <xdr:pic>
      <xdr:nvPicPr>
        <xdr:cNvPr id="235" name="Image 309"/>
        <xdr:cNvPicPr>
          <a:picLocks noChangeAspect="1"/>
        </xdr:cNvPicPr>
      </xdr:nvPicPr>
      <xdr:blipFill>
        <a:blip xmlns:r="http://schemas.openxmlformats.org/officeDocument/2006/relationships" r:embed="rId23" cstate="print"/>
        <a:stretch>
          <a:fillRect/>
        </a:stretch>
      </xdr:blipFill>
      <xdr:spPr>
        <a:xfrm>
          <a:off x="952500" y="23368000"/>
          <a:ext cx="1121833" cy="1134000"/>
        </a:xfrm>
        <a:prstGeom prst="rect">
          <a:avLst/>
        </a:prstGeom>
        <a:ln w="12700">
          <a:noFill/>
          <a:prstDash val="solid"/>
        </a:ln>
      </xdr:spPr>
    </xdr:pic>
    <xdr:clientData/>
  </xdr:twoCellAnchor>
  <xdr:twoCellAnchor editAs="oneCell">
    <xdr:from>
      <xdr:col>2</xdr:col>
      <xdr:colOff>0</xdr:colOff>
      <xdr:row>22</xdr:row>
      <xdr:rowOff>9000</xdr:rowOff>
    </xdr:from>
    <xdr:to>
      <xdr:col>3</xdr:col>
      <xdr:colOff>0</xdr:colOff>
      <xdr:row>23</xdr:row>
      <xdr:rowOff>0</xdr:rowOff>
    </xdr:to>
    <xdr:pic>
      <xdr:nvPicPr>
        <xdr:cNvPr id="237" name="Image 201"/>
        <xdr:cNvPicPr>
          <a:picLocks noChangeAspect="1"/>
        </xdr:cNvPicPr>
      </xdr:nvPicPr>
      <xdr:blipFill>
        <a:blip xmlns:r="http://schemas.openxmlformats.org/officeDocument/2006/relationships" r:embed="rId24" cstate="print"/>
        <a:stretch>
          <a:fillRect/>
        </a:stretch>
      </xdr:blipFill>
      <xdr:spPr>
        <a:xfrm>
          <a:off x="1001889" y="24512944"/>
          <a:ext cx="1178278" cy="1134000"/>
        </a:xfrm>
        <a:prstGeom prst="rect">
          <a:avLst/>
        </a:prstGeom>
        <a:ln w="12700">
          <a:noFill/>
          <a:prstDash val="solid"/>
        </a:ln>
      </xdr:spPr>
    </xdr:pic>
    <xdr:clientData/>
  </xdr:twoCellAnchor>
  <xdr:twoCellAnchor editAs="oneCell">
    <xdr:from>
      <xdr:col>2</xdr:col>
      <xdr:colOff>21167</xdr:colOff>
      <xdr:row>24</xdr:row>
      <xdr:rowOff>0</xdr:rowOff>
    </xdr:from>
    <xdr:to>
      <xdr:col>3</xdr:col>
      <xdr:colOff>0</xdr:colOff>
      <xdr:row>25</xdr:row>
      <xdr:rowOff>0</xdr:rowOff>
    </xdr:to>
    <xdr:pic>
      <xdr:nvPicPr>
        <xdr:cNvPr id="238" name="Image 417"/>
        <xdr:cNvPicPr>
          <a:picLocks noChangeAspect="1"/>
        </xdr:cNvPicPr>
      </xdr:nvPicPr>
      <xdr:blipFill>
        <a:blip xmlns:r="http://schemas.openxmlformats.org/officeDocument/2006/relationships" r:embed="rId24" cstate="print"/>
        <a:stretch>
          <a:fillRect/>
        </a:stretch>
      </xdr:blipFill>
      <xdr:spPr>
        <a:xfrm>
          <a:off x="1023056" y="26789944"/>
          <a:ext cx="1157111" cy="1143000"/>
        </a:xfrm>
        <a:prstGeom prst="rect">
          <a:avLst/>
        </a:prstGeom>
        <a:ln w="12700">
          <a:noFill/>
          <a:prstDash val="solid"/>
        </a:ln>
      </xdr:spPr>
    </xdr:pic>
    <xdr:clientData/>
  </xdr:twoCellAnchor>
  <xdr:twoCellAnchor editAs="oneCell">
    <xdr:from>
      <xdr:col>2</xdr:col>
      <xdr:colOff>0</xdr:colOff>
      <xdr:row>2</xdr:row>
      <xdr:rowOff>0</xdr:rowOff>
    </xdr:from>
    <xdr:to>
      <xdr:col>3</xdr:col>
      <xdr:colOff>0</xdr:colOff>
      <xdr:row>2</xdr:row>
      <xdr:rowOff>1134000</xdr:rowOff>
    </xdr:to>
    <xdr:pic>
      <xdr:nvPicPr>
        <xdr:cNvPr id="239" name="Image 417"/>
        <xdr:cNvPicPr>
          <a:picLocks noChangeAspect="1"/>
        </xdr:cNvPicPr>
      </xdr:nvPicPr>
      <xdr:blipFill>
        <a:blip xmlns:r="http://schemas.openxmlformats.org/officeDocument/2006/relationships" r:embed="rId24" cstate="print"/>
        <a:stretch>
          <a:fillRect/>
        </a:stretch>
      </xdr:blipFill>
      <xdr:spPr>
        <a:xfrm>
          <a:off x="1005417" y="1640417"/>
          <a:ext cx="1174750" cy="1134000"/>
        </a:xfrm>
        <a:prstGeom prst="rect">
          <a:avLst/>
        </a:prstGeom>
        <a:ln w="12700">
          <a:noFill/>
          <a:prstDash val="solid"/>
        </a:ln>
      </xdr:spPr>
    </xdr:pic>
    <xdr:clientData/>
  </xdr:twoCellAnchor>
  <xdr:twoCellAnchor editAs="oneCell">
    <xdr:from>
      <xdr:col>2</xdr:col>
      <xdr:colOff>0</xdr:colOff>
      <xdr:row>25</xdr:row>
      <xdr:rowOff>0</xdr:rowOff>
    </xdr:from>
    <xdr:to>
      <xdr:col>3</xdr:col>
      <xdr:colOff>0</xdr:colOff>
      <xdr:row>25</xdr:row>
      <xdr:rowOff>1134000</xdr:rowOff>
    </xdr:to>
    <xdr:pic>
      <xdr:nvPicPr>
        <xdr:cNvPr id="241" name="Image 559"/>
        <xdr:cNvPicPr>
          <a:picLocks noChangeAspect="1"/>
        </xdr:cNvPicPr>
      </xdr:nvPicPr>
      <xdr:blipFill>
        <a:blip xmlns:r="http://schemas.openxmlformats.org/officeDocument/2006/relationships" r:embed="rId25" cstate="print"/>
        <a:stretch>
          <a:fillRect/>
        </a:stretch>
      </xdr:blipFill>
      <xdr:spPr>
        <a:xfrm>
          <a:off x="1001889" y="27932944"/>
          <a:ext cx="1178278" cy="1134000"/>
        </a:xfrm>
        <a:prstGeom prst="rect">
          <a:avLst/>
        </a:prstGeom>
        <a:ln w="12700">
          <a:noFill/>
          <a:prstDash val="solid"/>
        </a:ln>
      </xdr:spPr>
    </xdr:pic>
    <xdr:clientData/>
  </xdr:twoCellAnchor>
  <xdr:twoCellAnchor editAs="oneCell">
    <xdr:from>
      <xdr:col>2</xdr:col>
      <xdr:colOff>0</xdr:colOff>
      <xdr:row>31</xdr:row>
      <xdr:rowOff>0</xdr:rowOff>
    </xdr:from>
    <xdr:to>
      <xdr:col>3</xdr:col>
      <xdr:colOff>0</xdr:colOff>
      <xdr:row>32</xdr:row>
      <xdr:rowOff>0</xdr:rowOff>
    </xdr:to>
    <xdr:pic>
      <xdr:nvPicPr>
        <xdr:cNvPr id="242" name="Image 559"/>
        <xdr:cNvPicPr>
          <a:picLocks noChangeAspect="1"/>
        </xdr:cNvPicPr>
      </xdr:nvPicPr>
      <xdr:blipFill>
        <a:blip xmlns:r="http://schemas.openxmlformats.org/officeDocument/2006/relationships" r:embed="rId25" cstate="print"/>
        <a:stretch>
          <a:fillRect/>
        </a:stretch>
      </xdr:blipFill>
      <xdr:spPr>
        <a:xfrm>
          <a:off x="952500" y="34798000"/>
          <a:ext cx="1121833" cy="1143000"/>
        </a:xfrm>
        <a:prstGeom prst="rect">
          <a:avLst/>
        </a:prstGeom>
        <a:ln w="12700">
          <a:noFill/>
          <a:prstDash val="solid"/>
        </a:ln>
      </xdr:spPr>
    </xdr:pic>
    <xdr:clientData/>
  </xdr:twoCellAnchor>
  <xdr:twoCellAnchor editAs="oneCell">
    <xdr:from>
      <xdr:col>1</xdr:col>
      <xdr:colOff>677332</xdr:colOff>
      <xdr:row>32</xdr:row>
      <xdr:rowOff>0</xdr:rowOff>
    </xdr:from>
    <xdr:to>
      <xdr:col>3</xdr:col>
      <xdr:colOff>7407</xdr:colOff>
      <xdr:row>32</xdr:row>
      <xdr:rowOff>1134000</xdr:rowOff>
    </xdr:to>
    <xdr:pic>
      <xdr:nvPicPr>
        <xdr:cNvPr id="243" name="Image 214"/>
        <xdr:cNvPicPr>
          <a:picLocks noChangeAspect="1"/>
        </xdr:cNvPicPr>
      </xdr:nvPicPr>
      <xdr:blipFill rotWithShape="1">
        <a:blip xmlns:r="http://schemas.openxmlformats.org/officeDocument/2006/relationships" r:embed="rId19"/>
        <a:srcRect r="20339"/>
        <a:stretch>
          <a:fillRect/>
        </a:stretch>
      </xdr:blipFill>
      <xdr:spPr>
        <a:xfrm>
          <a:off x="952499" y="35941000"/>
          <a:ext cx="1121833" cy="1134000"/>
        </a:xfrm>
        <a:prstGeom prst="rect">
          <a:avLst/>
        </a:prstGeom>
        <a:ln w="12700">
          <a:noFill/>
          <a:prstDash val="solid"/>
        </a:ln>
      </xdr:spPr>
    </xdr:pic>
    <xdr:clientData/>
  </xdr:twoCellAnchor>
  <xdr:twoCellAnchor editAs="oneCell">
    <xdr:from>
      <xdr:col>2</xdr:col>
      <xdr:colOff>0</xdr:colOff>
      <xdr:row>42</xdr:row>
      <xdr:rowOff>0</xdr:rowOff>
    </xdr:from>
    <xdr:to>
      <xdr:col>2</xdr:col>
      <xdr:colOff>774856</xdr:colOff>
      <xdr:row>42</xdr:row>
      <xdr:rowOff>1134000</xdr:rowOff>
    </xdr:to>
    <xdr:pic>
      <xdr:nvPicPr>
        <xdr:cNvPr id="252" name="Image 338"/>
        <xdr:cNvPicPr>
          <a:picLocks noChangeAspect="1"/>
        </xdr:cNvPicPr>
      </xdr:nvPicPr>
      <xdr:blipFill>
        <a:blip xmlns:r="http://schemas.openxmlformats.org/officeDocument/2006/relationships" r:embed="rId15"/>
        <a:stretch>
          <a:fillRect/>
        </a:stretch>
      </xdr:blipFill>
      <xdr:spPr>
        <a:xfrm>
          <a:off x="1001889" y="47363944"/>
          <a:ext cx="774856" cy="1134000"/>
        </a:xfrm>
        <a:prstGeom prst="rect">
          <a:avLst/>
        </a:prstGeom>
        <a:ln w="12700">
          <a:noFill/>
          <a:prstDash val="solid"/>
        </a:ln>
      </xdr:spPr>
    </xdr:pic>
    <xdr:clientData/>
  </xdr:twoCellAnchor>
  <xdr:twoCellAnchor editAs="oneCell">
    <xdr:from>
      <xdr:col>2</xdr:col>
      <xdr:colOff>0</xdr:colOff>
      <xdr:row>43</xdr:row>
      <xdr:rowOff>9000</xdr:rowOff>
    </xdr:from>
    <xdr:to>
      <xdr:col>2</xdr:col>
      <xdr:colOff>748493</xdr:colOff>
      <xdr:row>44</xdr:row>
      <xdr:rowOff>0</xdr:rowOff>
    </xdr:to>
    <xdr:pic>
      <xdr:nvPicPr>
        <xdr:cNvPr id="253" name="Image 559"/>
        <xdr:cNvPicPr>
          <a:picLocks noChangeAspect="1"/>
        </xdr:cNvPicPr>
      </xdr:nvPicPr>
      <xdr:blipFill>
        <a:blip xmlns:r="http://schemas.openxmlformats.org/officeDocument/2006/relationships" r:embed="rId25" cstate="print"/>
        <a:stretch>
          <a:fillRect/>
        </a:stretch>
      </xdr:blipFill>
      <xdr:spPr>
        <a:xfrm>
          <a:off x="1001889" y="48515944"/>
          <a:ext cx="748493" cy="1134000"/>
        </a:xfrm>
        <a:prstGeom prst="rect">
          <a:avLst/>
        </a:prstGeom>
        <a:ln w="12700">
          <a:noFill/>
          <a:prstDash val="solid"/>
        </a:ln>
      </xdr:spPr>
    </xdr:pic>
    <xdr:clientData/>
  </xdr:twoCellAnchor>
  <xdr:twoCellAnchor editAs="oneCell">
    <xdr:from>
      <xdr:col>2</xdr:col>
      <xdr:colOff>0</xdr:colOff>
      <xdr:row>38</xdr:row>
      <xdr:rowOff>9000</xdr:rowOff>
    </xdr:from>
    <xdr:to>
      <xdr:col>2</xdr:col>
      <xdr:colOff>748493</xdr:colOff>
      <xdr:row>39</xdr:row>
      <xdr:rowOff>0</xdr:rowOff>
    </xdr:to>
    <xdr:pic>
      <xdr:nvPicPr>
        <xdr:cNvPr id="254" name="Image 559"/>
        <xdr:cNvPicPr>
          <a:picLocks noChangeAspect="1"/>
        </xdr:cNvPicPr>
      </xdr:nvPicPr>
      <xdr:blipFill>
        <a:blip xmlns:r="http://schemas.openxmlformats.org/officeDocument/2006/relationships" r:embed="rId25" cstate="print"/>
        <a:stretch>
          <a:fillRect/>
        </a:stretch>
      </xdr:blipFill>
      <xdr:spPr>
        <a:xfrm>
          <a:off x="1001889" y="42800944"/>
          <a:ext cx="748493" cy="1134000"/>
        </a:xfrm>
        <a:prstGeom prst="rect">
          <a:avLst/>
        </a:prstGeom>
        <a:ln w="12700">
          <a:noFill/>
          <a:prstDash val="solid"/>
        </a:ln>
      </xdr:spPr>
    </xdr:pic>
    <xdr:clientData/>
  </xdr:twoCellAnchor>
  <xdr:twoCellAnchor editAs="oneCell">
    <xdr:from>
      <xdr:col>1</xdr:col>
      <xdr:colOff>677332</xdr:colOff>
      <xdr:row>1</xdr:row>
      <xdr:rowOff>0</xdr:rowOff>
    </xdr:from>
    <xdr:to>
      <xdr:col>3</xdr:col>
      <xdr:colOff>12700</xdr:colOff>
      <xdr:row>2</xdr:row>
      <xdr:rowOff>0</xdr:rowOff>
    </xdr:to>
    <xdr:pic>
      <xdr:nvPicPr>
        <xdr:cNvPr id="255" name="Image 559"/>
        <xdr:cNvPicPr>
          <a:picLocks noChangeAspect="1"/>
        </xdr:cNvPicPr>
      </xdr:nvPicPr>
      <xdr:blipFill>
        <a:blip xmlns:r="http://schemas.openxmlformats.org/officeDocument/2006/relationships" r:embed="rId25" cstate="print"/>
        <a:stretch>
          <a:fillRect/>
        </a:stretch>
      </xdr:blipFill>
      <xdr:spPr>
        <a:xfrm>
          <a:off x="973665" y="497417"/>
          <a:ext cx="1206502" cy="1143000"/>
        </a:xfrm>
        <a:prstGeom prst="rect">
          <a:avLst/>
        </a:prstGeom>
        <a:ln w="12700">
          <a:noFill/>
          <a:prstDash val="solid"/>
        </a:ln>
      </xdr:spPr>
    </xdr:pic>
    <xdr:clientData/>
  </xdr:twoCellAnchor>
  <xdr:twoCellAnchor editAs="oneCell">
    <xdr:from>
      <xdr:col>2</xdr:col>
      <xdr:colOff>0</xdr:colOff>
      <xdr:row>37</xdr:row>
      <xdr:rowOff>0</xdr:rowOff>
    </xdr:from>
    <xdr:to>
      <xdr:col>3</xdr:col>
      <xdr:colOff>9351</xdr:colOff>
      <xdr:row>38</xdr:row>
      <xdr:rowOff>0</xdr:rowOff>
    </xdr:to>
    <xdr:pic>
      <xdr:nvPicPr>
        <xdr:cNvPr id="258" name="Image 621"/>
        <xdr:cNvPicPr>
          <a:picLocks noChangeAspect="1"/>
        </xdr:cNvPicPr>
      </xdr:nvPicPr>
      <xdr:blipFill>
        <a:blip xmlns:r="http://schemas.openxmlformats.org/officeDocument/2006/relationships" r:embed="rId26"/>
        <a:stretch>
          <a:fillRect/>
        </a:stretch>
      </xdr:blipFill>
      <xdr:spPr>
        <a:xfrm>
          <a:off x="1001889" y="41648944"/>
          <a:ext cx="1187629" cy="1143000"/>
        </a:xfrm>
        <a:prstGeom prst="rect">
          <a:avLst/>
        </a:prstGeom>
        <a:ln w="12700">
          <a:noFill/>
          <a:prstDash val="solid"/>
        </a:ln>
      </xdr:spPr>
    </xdr:pic>
    <xdr:clientData/>
  </xdr:twoCellAnchor>
  <xdr:twoCellAnchor editAs="oneCell">
    <xdr:from>
      <xdr:col>2</xdr:col>
      <xdr:colOff>1</xdr:colOff>
      <xdr:row>5</xdr:row>
      <xdr:rowOff>1</xdr:rowOff>
    </xdr:from>
    <xdr:to>
      <xdr:col>2</xdr:col>
      <xdr:colOff>1113000</xdr:colOff>
      <xdr:row>5</xdr:row>
      <xdr:rowOff>1134001</xdr:rowOff>
    </xdr:to>
    <xdr:pic>
      <xdr:nvPicPr>
        <xdr:cNvPr id="107" name="Image 106"/>
        <xdr:cNvPicPr>
          <a:picLocks noChangeAspect="1"/>
        </xdr:cNvPicPr>
      </xdr:nvPicPr>
      <xdr:blipFill>
        <a:blip xmlns:r="http://schemas.openxmlformats.org/officeDocument/2006/relationships" r:embed="rId27" cstate="print"/>
        <a:stretch>
          <a:fillRect/>
        </a:stretch>
      </xdr:blipFill>
      <xdr:spPr>
        <a:xfrm>
          <a:off x="952501" y="5080001"/>
          <a:ext cx="1112999" cy="1134000"/>
        </a:xfrm>
        <a:prstGeom prst="rect">
          <a:avLst/>
        </a:prstGeom>
        <a:ln w="12700">
          <a:noFill/>
          <a:prstDash val="solid"/>
        </a:ln>
      </xdr:spPr>
    </xdr:pic>
    <xdr:clientData/>
  </xdr:twoCellAnchor>
  <xdr:twoCellAnchor editAs="oneCell">
    <xdr:from>
      <xdr:col>1</xdr:col>
      <xdr:colOff>677332</xdr:colOff>
      <xdr:row>8</xdr:row>
      <xdr:rowOff>0</xdr:rowOff>
    </xdr:from>
    <xdr:to>
      <xdr:col>3</xdr:col>
      <xdr:colOff>19</xdr:colOff>
      <xdr:row>8</xdr:row>
      <xdr:rowOff>1134000</xdr:rowOff>
    </xdr:to>
    <xdr:pic>
      <xdr:nvPicPr>
        <xdr:cNvPr id="111" name="Image 110"/>
        <xdr:cNvPicPr>
          <a:picLocks noChangeAspect="1"/>
        </xdr:cNvPicPr>
      </xdr:nvPicPr>
      <xdr:blipFill>
        <a:blip xmlns:r="http://schemas.openxmlformats.org/officeDocument/2006/relationships" r:embed="rId25" cstate="print"/>
        <a:stretch>
          <a:fillRect/>
        </a:stretch>
      </xdr:blipFill>
      <xdr:spPr>
        <a:xfrm>
          <a:off x="952499" y="8509000"/>
          <a:ext cx="1113001" cy="1134000"/>
        </a:xfrm>
        <a:prstGeom prst="rect">
          <a:avLst/>
        </a:prstGeom>
        <a:ln w="12700">
          <a:noFill/>
          <a:prstDash val="solid"/>
        </a:ln>
      </xdr:spPr>
    </xdr:pic>
    <xdr:clientData/>
  </xdr:twoCellAnchor>
  <xdr:twoCellAnchor editAs="oneCell">
    <xdr:from>
      <xdr:col>1</xdr:col>
      <xdr:colOff>677331</xdr:colOff>
      <xdr:row>10</xdr:row>
      <xdr:rowOff>0</xdr:rowOff>
    </xdr:from>
    <xdr:to>
      <xdr:col>3</xdr:col>
      <xdr:colOff>17</xdr:colOff>
      <xdr:row>10</xdr:row>
      <xdr:rowOff>1134000</xdr:rowOff>
    </xdr:to>
    <xdr:pic>
      <xdr:nvPicPr>
        <xdr:cNvPr id="115" name="Image 114"/>
        <xdr:cNvPicPr>
          <a:picLocks noChangeAspect="1"/>
        </xdr:cNvPicPr>
      </xdr:nvPicPr>
      <xdr:blipFill>
        <a:blip xmlns:r="http://schemas.openxmlformats.org/officeDocument/2006/relationships" r:embed="rId28" cstate="print"/>
        <a:stretch>
          <a:fillRect/>
        </a:stretch>
      </xdr:blipFill>
      <xdr:spPr>
        <a:xfrm>
          <a:off x="952498" y="10795000"/>
          <a:ext cx="1113000" cy="1134000"/>
        </a:xfrm>
        <a:prstGeom prst="rect">
          <a:avLst/>
        </a:prstGeom>
        <a:ln w="12700">
          <a:noFill/>
          <a:prstDash val="solid"/>
        </a:ln>
      </xdr:spPr>
    </xdr:pic>
    <xdr:clientData/>
  </xdr:twoCellAnchor>
  <xdr:twoCellAnchor editAs="oneCell">
    <xdr:from>
      <xdr:col>1</xdr:col>
      <xdr:colOff>677332</xdr:colOff>
      <xdr:row>15</xdr:row>
      <xdr:rowOff>0</xdr:rowOff>
    </xdr:from>
    <xdr:to>
      <xdr:col>3</xdr:col>
      <xdr:colOff>18</xdr:colOff>
      <xdr:row>15</xdr:row>
      <xdr:rowOff>1134000</xdr:rowOff>
    </xdr:to>
    <xdr:pic>
      <xdr:nvPicPr>
        <xdr:cNvPr id="117" name="Image 116"/>
        <xdr:cNvPicPr>
          <a:picLocks noChangeAspect="1"/>
        </xdr:cNvPicPr>
      </xdr:nvPicPr>
      <xdr:blipFill>
        <a:blip xmlns:r="http://schemas.openxmlformats.org/officeDocument/2006/relationships" r:embed="rId29" cstate="print"/>
        <a:stretch>
          <a:fillRect/>
        </a:stretch>
      </xdr:blipFill>
      <xdr:spPr>
        <a:xfrm>
          <a:off x="952499" y="16510000"/>
          <a:ext cx="1113000" cy="1134000"/>
        </a:xfrm>
        <a:prstGeom prst="rect">
          <a:avLst/>
        </a:prstGeom>
        <a:ln w="12700">
          <a:noFill/>
          <a:prstDash val="solid"/>
        </a:ln>
      </xdr:spPr>
    </xdr:pic>
    <xdr:clientData/>
  </xdr:twoCellAnchor>
  <xdr:twoCellAnchor editAs="oneCell">
    <xdr:from>
      <xdr:col>2</xdr:col>
      <xdr:colOff>0</xdr:colOff>
      <xdr:row>33</xdr:row>
      <xdr:rowOff>0</xdr:rowOff>
    </xdr:from>
    <xdr:to>
      <xdr:col>3</xdr:col>
      <xdr:colOff>0</xdr:colOff>
      <xdr:row>33</xdr:row>
      <xdr:rowOff>1134000</xdr:rowOff>
    </xdr:to>
    <xdr:pic>
      <xdr:nvPicPr>
        <xdr:cNvPr id="105" name="Image 201"/>
        <xdr:cNvPicPr>
          <a:picLocks noChangeAspect="1"/>
        </xdr:cNvPicPr>
      </xdr:nvPicPr>
      <xdr:blipFill>
        <a:blip xmlns:r="http://schemas.openxmlformats.org/officeDocument/2006/relationships" r:embed="rId24" cstate="print"/>
        <a:stretch>
          <a:fillRect/>
        </a:stretch>
      </xdr:blipFill>
      <xdr:spPr>
        <a:xfrm>
          <a:off x="1001889" y="37076944"/>
          <a:ext cx="1178278" cy="1134000"/>
        </a:xfrm>
        <a:prstGeom prst="rect">
          <a:avLst/>
        </a:prstGeom>
        <a:ln w="12700">
          <a:noFill/>
          <a:prstDash val="solid"/>
        </a:ln>
      </xdr:spPr>
    </xdr:pic>
    <xdr:clientData/>
  </xdr:twoCellAnchor>
  <xdr:twoCellAnchor editAs="oneCell">
    <xdr:from>
      <xdr:col>4</xdr:col>
      <xdr:colOff>0</xdr:colOff>
      <xdr:row>1</xdr:row>
      <xdr:rowOff>0</xdr:rowOff>
    </xdr:from>
    <xdr:to>
      <xdr:col>5</xdr:col>
      <xdr:colOff>0</xdr:colOff>
      <xdr:row>2</xdr:row>
      <xdr:rowOff>0</xdr:rowOff>
    </xdr:to>
    <xdr:pic>
      <xdr:nvPicPr>
        <xdr:cNvPr id="122" name="Image 121"/>
        <xdr:cNvPicPr>
          <a:picLocks/>
        </xdr:cNvPicPr>
      </xdr:nvPicPr>
      <xdr:blipFill>
        <a:blip xmlns:r="http://schemas.openxmlformats.org/officeDocument/2006/relationships" r:embed="rId30" cstate="print"/>
        <a:stretch>
          <a:fillRect/>
        </a:stretch>
      </xdr:blipFill>
      <xdr:spPr>
        <a:xfrm>
          <a:off x="3571875" y="504825"/>
          <a:ext cx="1438275" cy="1143000"/>
        </a:xfrm>
        <a:prstGeom prst="rect">
          <a:avLst/>
        </a:prstGeom>
        <a:ln>
          <a:prstDash val="solid"/>
        </a:ln>
      </xdr:spPr>
    </xdr:pic>
    <xdr:clientData/>
  </xdr:twoCellAnchor>
  <xdr:twoCellAnchor editAs="oneCell">
    <xdr:from>
      <xdr:col>4</xdr:col>
      <xdr:colOff>0</xdr:colOff>
      <xdr:row>2</xdr:row>
      <xdr:rowOff>0</xdr:rowOff>
    </xdr:from>
    <xdr:to>
      <xdr:col>5</xdr:col>
      <xdr:colOff>0</xdr:colOff>
      <xdr:row>3</xdr:row>
      <xdr:rowOff>0</xdr:rowOff>
    </xdr:to>
    <xdr:pic>
      <xdr:nvPicPr>
        <xdr:cNvPr id="123" name="Image 122"/>
        <xdr:cNvPicPr>
          <a:picLocks/>
        </xdr:cNvPicPr>
      </xdr:nvPicPr>
      <xdr:blipFill>
        <a:blip xmlns:r="http://schemas.openxmlformats.org/officeDocument/2006/relationships" r:embed="rId31" cstate="print"/>
        <a:stretch>
          <a:fillRect/>
        </a:stretch>
      </xdr:blipFill>
      <xdr:spPr>
        <a:xfrm>
          <a:off x="3571875" y="1647825"/>
          <a:ext cx="1438275" cy="1143000"/>
        </a:xfrm>
        <a:prstGeom prst="rect">
          <a:avLst/>
        </a:prstGeom>
        <a:ln>
          <a:prstDash val="solid"/>
        </a:ln>
      </xdr:spPr>
    </xdr:pic>
    <xdr:clientData/>
  </xdr:twoCellAnchor>
  <xdr:twoCellAnchor editAs="oneCell">
    <xdr:from>
      <xdr:col>4</xdr:col>
      <xdr:colOff>0</xdr:colOff>
      <xdr:row>3</xdr:row>
      <xdr:rowOff>0</xdr:rowOff>
    </xdr:from>
    <xdr:to>
      <xdr:col>5</xdr:col>
      <xdr:colOff>0</xdr:colOff>
      <xdr:row>4</xdr:row>
      <xdr:rowOff>0</xdr:rowOff>
    </xdr:to>
    <xdr:pic>
      <xdr:nvPicPr>
        <xdr:cNvPr id="124" name="Image 123"/>
        <xdr:cNvPicPr>
          <a:picLocks/>
        </xdr:cNvPicPr>
      </xdr:nvPicPr>
      <xdr:blipFill>
        <a:blip xmlns:r="http://schemas.openxmlformats.org/officeDocument/2006/relationships" r:embed="rId32" cstate="print"/>
        <a:stretch>
          <a:fillRect/>
        </a:stretch>
      </xdr:blipFill>
      <xdr:spPr>
        <a:xfrm>
          <a:off x="3571875" y="2790825"/>
          <a:ext cx="1438275" cy="1143000"/>
        </a:xfrm>
        <a:prstGeom prst="rect">
          <a:avLst/>
        </a:prstGeom>
        <a:ln>
          <a:prstDash val="solid"/>
        </a:ln>
      </xdr:spPr>
    </xdr:pic>
    <xdr:clientData/>
  </xdr:twoCellAnchor>
  <xdr:twoCellAnchor editAs="oneCell">
    <xdr:from>
      <xdr:col>4</xdr:col>
      <xdr:colOff>0</xdr:colOff>
      <xdr:row>4</xdr:row>
      <xdr:rowOff>0</xdr:rowOff>
    </xdr:from>
    <xdr:to>
      <xdr:col>5</xdr:col>
      <xdr:colOff>0</xdr:colOff>
      <xdr:row>5</xdr:row>
      <xdr:rowOff>0</xdr:rowOff>
    </xdr:to>
    <xdr:pic>
      <xdr:nvPicPr>
        <xdr:cNvPr id="125" name="Image 124"/>
        <xdr:cNvPicPr>
          <a:picLocks/>
        </xdr:cNvPicPr>
      </xdr:nvPicPr>
      <xdr:blipFill>
        <a:blip xmlns:r="http://schemas.openxmlformats.org/officeDocument/2006/relationships" r:embed="rId33" cstate="print"/>
        <a:stretch>
          <a:fillRect/>
        </a:stretch>
      </xdr:blipFill>
      <xdr:spPr>
        <a:xfrm>
          <a:off x="3571875" y="3933825"/>
          <a:ext cx="1438275" cy="1143000"/>
        </a:xfrm>
        <a:prstGeom prst="rect">
          <a:avLst/>
        </a:prstGeom>
        <a:ln>
          <a:prstDash val="solid"/>
        </a:ln>
      </xdr:spPr>
    </xdr:pic>
    <xdr:clientData/>
  </xdr:twoCellAnchor>
  <xdr:twoCellAnchor editAs="oneCell">
    <xdr:from>
      <xdr:col>4</xdr:col>
      <xdr:colOff>0</xdr:colOff>
      <xdr:row>5</xdr:row>
      <xdr:rowOff>0</xdr:rowOff>
    </xdr:from>
    <xdr:to>
      <xdr:col>5</xdr:col>
      <xdr:colOff>0</xdr:colOff>
      <xdr:row>6</xdr:row>
      <xdr:rowOff>0</xdr:rowOff>
    </xdr:to>
    <xdr:pic>
      <xdr:nvPicPr>
        <xdr:cNvPr id="126" name="Image 125"/>
        <xdr:cNvPicPr>
          <a:picLocks/>
        </xdr:cNvPicPr>
      </xdr:nvPicPr>
      <xdr:blipFill>
        <a:blip xmlns:r="http://schemas.openxmlformats.org/officeDocument/2006/relationships" r:embed="rId34" cstate="print"/>
        <a:stretch>
          <a:fillRect/>
        </a:stretch>
      </xdr:blipFill>
      <xdr:spPr>
        <a:xfrm>
          <a:off x="3571875" y="5076825"/>
          <a:ext cx="1438275" cy="1143000"/>
        </a:xfrm>
        <a:prstGeom prst="rect">
          <a:avLst/>
        </a:prstGeom>
        <a:ln>
          <a:prstDash val="solid"/>
        </a:ln>
      </xdr:spPr>
    </xdr:pic>
    <xdr:clientData/>
  </xdr:twoCellAnchor>
  <xdr:twoCellAnchor editAs="oneCell">
    <xdr:from>
      <xdr:col>4</xdr:col>
      <xdr:colOff>0</xdr:colOff>
      <xdr:row>6</xdr:row>
      <xdr:rowOff>0</xdr:rowOff>
    </xdr:from>
    <xdr:to>
      <xdr:col>5</xdr:col>
      <xdr:colOff>0</xdr:colOff>
      <xdr:row>7</xdr:row>
      <xdr:rowOff>0</xdr:rowOff>
    </xdr:to>
    <xdr:pic>
      <xdr:nvPicPr>
        <xdr:cNvPr id="127" name="Image 126"/>
        <xdr:cNvPicPr>
          <a:picLocks/>
        </xdr:cNvPicPr>
      </xdr:nvPicPr>
      <xdr:blipFill>
        <a:blip xmlns:r="http://schemas.openxmlformats.org/officeDocument/2006/relationships" r:embed="rId35" cstate="print"/>
        <a:stretch>
          <a:fillRect/>
        </a:stretch>
      </xdr:blipFill>
      <xdr:spPr>
        <a:xfrm>
          <a:off x="3571875" y="6219825"/>
          <a:ext cx="1438275" cy="1143000"/>
        </a:xfrm>
        <a:prstGeom prst="rect">
          <a:avLst/>
        </a:prstGeom>
        <a:ln>
          <a:prstDash val="solid"/>
        </a:ln>
      </xdr:spPr>
    </xdr:pic>
    <xdr:clientData/>
  </xdr:twoCellAnchor>
  <xdr:twoCellAnchor editAs="oneCell">
    <xdr:from>
      <xdr:col>4</xdr:col>
      <xdr:colOff>0</xdr:colOff>
      <xdr:row>7</xdr:row>
      <xdr:rowOff>0</xdr:rowOff>
    </xdr:from>
    <xdr:to>
      <xdr:col>5</xdr:col>
      <xdr:colOff>0</xdr:colOff>
      <xdr:row>8</xdr:row>
      <xdr:rowOff>0</xdr:rowOff>
    </xdr:to>
    <xdr:pic>
      <xdr:nvPicPr>
        <xdr:cNvPr id="128" name="Image 127"/>
        <xdr:cNvPicPr>
          <a:picLocks/>
        </xdr:cNvPicPr>
      </xdr:nvPicPr>
      <xdr:blipFill>
        <a:blip xmlns:r="http://schemas.openxmlformats.org/officeDocument/2006/relationships" r:embed="rId36" cstate="print"/>
        <a:stretch>
          <a:fillRect/>
        </a:stretch>
      </xdr:blipFill>
      <xdr:spPr>
        <a:xfrm>
          <a:off x="3571875" y="7362825"/>
          <a:ext cx="1438275" cy="1143000"/>
        </a:xfrm>
        <a:prstGeom prst="rect">
          <a:avLst/>
        </a:prstGeom>
        <a:ln>
          <a:prstDash val="solid"/>
        </a:ln>
      </xdr:spPr>
    </xdr:pic>
    <xdr:clientData/>
  </xdr:twoCellAnchor>
  <xdr:twoCellAnchor editAs="oneCell">
    <xdr:from>
      <xdr:col>4</xdr:col>
      <xdr:colOff>0</xdr:colOff>
      <xdr:row>8</xdr:row>
      <xdr:rowOff>0</xdr:rowOff>
    </xdr:from>
    <xdr:to>
      <xdr:col>5</xdr:col>
      <xdr:colOff>0</xdr:colOff>
      <xdr:row>9</xdr:row>
      <xdr:rowOff>0</xdr:rowOff>
    </xdr:to>
    <xdr:pic>
      <xdr:nvPicPr>
        <xdr:cNvPr id="129" name="Image 128"/>
        <xdr:cNvPicPr>
          <a:picLocks/>
        </xdr:cNvPicPr>
      </xdr:nvPicPr>
      <xdr:blipFill>
        <a:blip xmlns:r="http://schemas.openxmlformats.org/officeDocument/2006/relationships" r:embed="rId37" cstate="print"/>
        <a:stretch>
          <a:fillRect/>
        </a:stretch>
      </xdr:blipFill>
      <xdr:spPr>
        <a:xfrm>
          <a:off x="3571875" y="8505825"/>
          <a:ext cx="1438275" cy="1143000"/>
        </a:xfrm>
        <a:prstGeom prst="rect">
          <a:avLst/>
        </a:prstGeom>
        <a:ln>
          <a:prstDash val="solid"/>
        </a:ln>
      </xdr:spPr>
    </xdr:pic>
    <xdr:clientData/>
  </xdr:twoCellAnchor>
  <xdr:twoCellAnchor editAs="oneCell">
    <xdr:from>
      <xdr:col>4</xdr:col>
      <xdr:colOff>0</xdr:colOff>
      <xdr:row>9</xdr:row>
      <xdr:rowOff>0</xdr:rowOff>
    </xdr:from>
    <xdr:to>
      <xdr:col>5</xdr:col>
      <xdr:colOff>0</xdr:colOff>
      <xdr:row>10</xdr:row>
      <xdr:rowOff>0</xdr:rowOff>
    </xdr:to>
    <xdr:pic>
      <xdr:nvPicPr>
        <xdr:cNvPr id="130" name="Image 129"/>
        <xdr:cNvPicPr>
          <a:picLocks/>
        </xdr:cNvPicPr>
      </xdr:nvPicPr>
      <xdr:blipFill>
        <a:blip xmlns:r="http://schemas.openxmlformats.org/officeDocument/2006/relationships" r:embed="rId38" cstate="print"/>
        <a:stretch>
          <a:fillRect/>
        </a:stretch>
      </xdr:blipFill>
      <xdr:spPr>
        <a:xfrm>
          <a:off x="3571875" y="9648825"/>
          <a:ext cx="1438275" cy="1143000"/>
        </a:xfrm>
        <a:prstGeom prst="rect">
          <a:avLst/>
        </a:prstGeom>
        <a:ln>
          <a:prstDash val="solid"/>
        </a:ln>
      </xdr:spPr>
    </xdr:pic>
    <xdr:clientData/>
  </xdr:twoCellAnchor>
  <xdr:twoCellAnchor editAs="oneCell">
    <xdr:from>
      <xdr:col>4</xdr:col>
      <xdr:colOff>0</xdr:colOff>
      <xdr:row>10</xdr:row>
      <xdr:rowOff>0</xdr:rowOff>
    </xdr:from>
    <xdr:to>
      <xdr:col>5</xdr:col>
      <xdr:colOff>0</xdr:colOff>
      <xdr:row>11</xdr:row>
      <xdr:rowOff>0</xdr:rowOff>
    </xdr:to>
    <xdr:pic>
      <xdr:nvPicPr>
        <xdr:cNvPr id="131" name="Image 130"/>
        <xdr:cNvPicPr>
          <a:picLocks/>
        </xdr:cNvPicPr>
      </xdr:nvPicPr>
      <xdr:blipFill>
        <a:blip xmlns:r="http://schemas.openxmlformats.org/officeDocument/2006/relationships" r:embed="rId39" cstate="print"/>
        <a:stretch>
          <a:fillRect/>
        </a:stretch>
      </xdr:blipFill>
      <xdr:spPr>
        <a:xfrm>
          <a:off x="3571875" y="10791825"/>
          <a:ext cx="1438275" cy="1143000"/>
        </a:xfrm>
        <a:prstGeom prst="rect">
          <a:avLst/>
        </a:prstGeom>
        <a:ln>
          <a:prstDash val="solid"/>
        </a:ln>
      </xdr:spPr>
    </xdr:pic>
    <xdr:clientData/>
  </xdr:twoCellAnchor>
  <xdr:twoCellAnchor editAs="oneCell">
    <xdr:from>
      <xdr:col>4</xdr:col>
      <xdr:colOff>0</xdr:colOff>
      <xdr:row>11</xdr:row>
      <xdr:rowOff>0</xdr:rowOff>
    </xdr:from>
    <xdr:to>
      <xdr:col>5</xdr:col>
      <xdr:colOff>0</xdr:colOff>
      <xdr:row>12</xdr:row>
      <xdr:rowOff>0</xdr:rowOff>
    </xdr:to>
    <xdr:pic>
      <xdr:nvPicPr>
        <xdr:cNvPr id="132" name="Image 131"/>
        <xdr:cNvPicPr>
          <a:picLocks/>
        </xdr:cNvPicPr>
      </xdr:nvPicPr>
      <xdr:blipFill>
        <a:blip xmlns:r="http://schemas.openxmlformats.org/officeDocument/2006/relationships" r:embed="rId40" cstate="print"/>
        <a:stretch>
          <a:fillRect/>
        </a:stretch>
      </xdr:blipFill>
      <xdr:spPr>
        <a:xfrm>
          <a:off x="3571875" y="11934825"/>
          <a:ext cx="1438275" cy="1143000"/>
        </a:xfrm>
        <a:prstGeom prst="rect">
          <a:avLst/>
        </a:prstGeom>
        <a:ln>
          <a:prstDash val="solid"/>
        </a:ln>
      </xdr:spPr>
    </xdr:pic>
    <xdr:clientData/>
  </xdr:twoCellAnchor>
  <xdr:twoCellAnchor editAs="oneCell">
    <xdr:from>
      <xdr:col>4</xdr:col>
      <xdr:colOff>0</xdr:colOff>
      <xdr:row>12</xdr:row>
      <xdr:rowOff>0</xdr:rowOff>
    </xdr:from>
    <xdr:to>
      <xdr:col>5</xdr:col>
      <xdr:colOff>0</xdr:colOff>
      <xdr:row>13</xdr:row>
      <xdr:rowOff>0</xdr:rowOff>
    </xdr:to>
    <xdr:pic>
      <xdr:nvPicPr>
        <xdr:cNvPr id="133" name="Image 132"/>
        <xdr:cNvPicPr>
          <a:picLocks/>
        </xdr:cNvPicPr>
      </xdr:nvPicPr>
      <xdr:blipFill>
        <a:blip xmlns:r="http://schemas.openxmlformats.org/officeDocument/2006/relationships" r:embed="rId41" cstate="print"/>
        <a:stretch>
          <a:fillRect/>
        </a:stretch>
      </xdr:blipFill>
      <xdr:spPr>
        <a:xfrm>
          <a:off x="3571875" y="13077825"/>
          <a:ext cx="1438275" cy="1143000"/>
        </a:xfrm>
        <a:prstGeom prst="rect">
          <a:avLst/>
        </a:prstGeom>
        <a:ln>
          <a:prstDash val="solid"/>
        </a:ln>
      </xdr:spPr>
    </xdr:pic>
    <xdr:clientData/>
  </xdr:twoCellAnchor>
  <xdr:twoCellAnchor editAs="oneCell">
    <xdr:from>
      <xdr:col>4</xdr:col>
      <xdr:colOff>0</xdr:colOff>
      <xdr:row>13</xdr:row>
      <xdr:rowOff>0</xdr:rowOff>
    </xdr:from>
    <xdr:to>
      <xdr:col>5</xdr:col>
      <xdr:colOff>0</xdr:colOff>
      <xdr:row>14</xdr:row>
      <xdr:rowOff>0</xdr:rowOff>
    </xdr:to>
    <xdr:pic>
      <xdr:nvPicPr>
        <xdr:cNvPr id="134" name="Image 133"/>
        <xdr:cNvPicPr>
          <a:picLocks/>
        </xdr:cNvPicPr>
      </xdr:nvPicPr>
      <xdr:blipFill>
        <a:blip xmlns:r="http://schemas.openxmlformats.org/officeDocument/2006/relationships" r:embed="rId42" cstate="print"/>
        <a:stretch>
          <a:fillRect/>
        </a:stretch>
      </xdr:blipFill>
      <xdr:spPr>
        <a:xfrm>
          <a:off x="3571875" y="14220825"/>
          <a:ext cx="1438275" cy="1143000"/>
        </a:xfrm>
        <a:prstGeom prst="rect">
          <a:avLst/>
        </a:prstGeom>
        <a:ln>
          <a:prstDash val="solid"/>
        </a:ln>
      </xdr:spPr>
    </xdr:pic>
    <xdr:clientData/>
  </xdr:twoCellAnchor>
  <xdr:twoCellAnchor editAs="oneCell">
    <xdr:from>
      <xdr:col>4</xdr:col>
      <xdr:colOff>0</xdr:colOff>
      <xdr:row>14</xdr:row>
      <xdr:rowOff>0</xdr:rowOff>
    </xdr:from>
    <xdr:to>
      <xdr:col>5</xdr:col>
      <xdr:colOff>0</xdr:colOff>
      <xdr:row>15</xdr:row>
      <xdr:rowOff>0</xdr:rowOff>
    </xdr:to>
    <xdr:pic>
      <xdr:nvPicPr>
        <xdr:cNvPr id="135" name="Image 134"/>
        <xdr:cNvPicPr>
          <a:picLocks/>
        </xdr:cNvPicPr>
      </xdr:nvPicPr>
      <xdr:blipFill>
        <a:blip xmlns:r="http://schemas.openxmlformats.org/officeDocument/2006/relationships" r:embed="rId43" cstate="print"/>
        <a:stretch>
          <a:fillRect/>
        </a:stretch>
      </xdr:blipFill>
      <xdr:spPr>
        <a:xfrm>
          <a:off x="3571875" y="15363825"/>
          <a:ext cx="1438275" cy="1143000"/>
        </a:xfrm>
        <a:prstGeom prst="rect">
          <a:avLst/>
        </a:prstGeom>
        <a:ln>
          <a:prstDash val="solid"/>
        </a:ln>
      </xdr:spPr>
    </xdr:pic>
    <xdr:clientData/>
  </xdr:twoCellAnchor>
  <xdr:twoCellAnchor editAs="oneCell">
    <xdr:from>
      <xdr:col>4</xdr:col>
      <xdr:colOff>0</xdr:colOff>
      <xdr:row>15</xdr:row>
      <xdr:rowOff>0</xdr:rowOff>
    </xdr:from>
    <xdr:to>
      <xdr:col>5</xdr:col>
      <xdr:colOff>0</xdr:colOff>
      <xdr:row>16</xdr:row>
      <xdr:rowOff>0</xdr:rowOff>
    </xdr:to>
    <xdr:pic>
      <xdr:nvPicPr>
        <xdr:cNvPr id="136" name="Image 135"/>
        <xdr:cNvPicPr>
          <a:picLocks/>
        </xdr:cNvPicPr>
      </xdr:nvPicPr>
      <xdr:blipFill>
        <a:blip xmlns:r="http://schemas.openxmlformats.org/officeDocument/2006/relationships" r:embed="rId44" cstate="print"/>
        <a:stretch>
          <a:fillRect/>
        </a:stretch>
      </xdr:blipFill>
      <xdr:spPr>
        <a:xfrm>
          <a:off x="3571875" y="16506825"/>
          <a:ext cx="1438275" cy="1143000"/>
        </a:xfrm>
        <a:prstGeom prst="rect">
          <a:avLst/>
        </a:prstGeom>
        <a:ln>
          <a:prstDash val="solid"/>
        </a:ln>
      </xdr:spPr>
    </xdr:pic>
    <xdr:clientData/>
  </xdr:twoCellAnchor>
  <xdr:twoCellAnchor editAs="oneCell">
    <xdr:from>
      <xdr:col>4</xdr:col>
      <xdr:colOff>0</xdr:colOff>
      <xdr:row>16</xdr:row>
      <xdr:rowOff>0</xdr:rowOff>
    </xdr:from>
    <xdr:to>
      <xdr:col>5</xdr:col>
      <xdr:colOff>0</xdr:colOff>
      <xdr:row>17</xdr:row>
      <xdr:rowOff>0</xdr:rowOff>
    </xdr:to>
    <xdr:pic>
      <xdr:nvPicPr>
        <xdr:cNvPr id="137" name="Image 136"/>
        <xdr:cNvPicPr>
          <a:picLocks/>
        </xdr:cNvPicPr>
      </xdr:nvPicPr>
      <xdr:blipFill>
        <a:blip xmlns:r="http://schemas.openxmlformats.org/officeDocument/2006/relationships" r:embed="rId45" cstate="print"/>
        <a:stretch>
          <a:fillRect/>
        </a:stretch>
      </xdr:blipFill>
      <xdr:spPr>
        <a:xfrm>
          <a:off x="3571875" y="17649825"/>
          <a:ext cx="1438275" cy="1143000"/>
        </a:xfrm>
        <a:prstGeom prst="rect">
          <a:avLst/>
        </a:prstGeom>
        <a:ln>
          <a:prstDash val="solid"/>
        </a:ln>
      </xdr:spPr>
    </xdr:pic>
    <xdr:clientData/>
  </xdr:twoCellAnchor>
  <xdr:twoCellAnchor editAs="oneCell">
    <xdr:from>
      <xdr:col>4</xdr:col>
      <xdr:colOff>0</xdr:colOff>
      <xdr:row>17</xdr:row>
      <xdr:rowOff>0</xdr:rowOff>
    </xdr:from>
    <xdr:to>
      <xdr:col>5</xdr:col>
      <xdr:colOff>0</xdr:colOff>
      <xdr:row>18</xdr:row>
      <xdr:rowOff>0</xdr:rowOff>
    </xdr:to>
    <xdr:pic>
      <xdr:nvPicPr>
        <xdr:cNvPr id="138" name="Image 137"/>
        <xdr:cNvPicPr>
          <a:picLocks/>
        </xdr:cNvPicPr>
      </xdr:nvPicPr>
      <xdr:blipFill>
        <a:blip xmlns:r="http://schemas.openxmlformats.org/officeDocument/2006/relationships" r:embed="rId46" cstate="print"/>
        <a:stretch>
          <a:fillRect/>
        </a:stretch>
      </xdr:blipFill>
      <xdr:spPr>
        <a:xfrm>
          <a:off x="3571875" y="18792825"/>
          <a:ext cx="1438275" cy="1143000"/>
        </a:xfrm>
        <a:prstGeom prst="rect">
          <a:avLst/>
        </a:prstGeom>
        <a:ln>
          <a:prstDash val="solid"/>
        </a:ln>
      </xdr:spPr>
    </xdr:pic>
    <xdr:clientData/>
  </xdr:twoCellAnchor>
  <xdr:twoCellAnchor editAs="oneCell">
    <xdr:from>
      <xdr:col>4</xdr:col>
      <xdr:colOff>0</xdr:colOff>
      <xdr:row>18</xdr:row>
      <xdr:rowOff>0</xdr:rowOff>
    </xdr:from>
    <xdr:to>
      <xdr:col>5</xdr:col>
      <xdr:colOff>0</xdr:colOff>
      <xdr:row>19</xdr:row>
      <xdr:rowOff>0</xdr:rowOff>
    </xdr:to>
    <xdr:pic>
      <xdr:nvPicPr>
        <xdr:cNvPr id="139" name="Image 138"/>
        <xdr:cNvPicPr>
          <a:picLocks/>
        </xdr:cNvPicPr>
      </xdr:nvPicPr>
      <xdr:blipFill>
        <a:blip xmlns:r="http://schemas.openxmlformats.org/officeDocument/2006/relationships" r:embed="rId47" cstate="print"/>
        <a:stretch>
          <a:fillRect/>
        </a:stretch>
      </xdr:blipFill>
      <xdr:spPr>
        <a:xfrm>
          <a:off x="3571875" y="19935825"/>
          <a:ext cx="1438275" cy="1143000"/>
        </a:xfrm>
        <a:prstGeom prst="rect">
          <a:avLst/>
        </a:prstGeom>
        <a:ln>
          <a:prstDash val="solid"/>
        </a:ln>
      </xdr:spPr>
    </xdr:pic>
    <xdr:clientData/>
  </xdr:twoCellAnchor>
  <xdr:twoCellAnchor editAs="oneCell">
    <xdr:from>
      <xdr:col>4</xdr:col>
      <xdr:colOff>0</xdr:colOff>
      <xdr:row>19</xdr:row>
      <xdr:rowOff>0</xdr:rowOff>
    </xdr:from>
    <xdr:to>
      <xdr:col>5</xdr:col>
      <xdr:colOff>0</xdr:colOff>
      <xdr:row>20</xdr:row>
      <xdr:rowOff>0</xdr:rowOff>
    </xdr:to>
    <xdr:pic>
      <xdr:nvPicPr>
        <xdr:cNvPr id="140" name="Image 139"/>
        <xdr:cNvPicPr>
          <a:picLocks/>
        </xdr:cNvPicPr>
      </xdr:nvPicPr>
      <xdr:blipFill>
        <a:blip xmlns:r="http://schemas.openxmlformats.org/officeDocument/2006/relationships" r:embed="rId48" cstate="print"/>
        <a:stretch>
          <a:fillRect/>
        </a:stretch>
      </xdr:blipFill>
      <xdr:spPr>
        <a:xfrm>
          <a:off x="3571875" y="21078825"/>
          <a:ext cx="1438275" cy="1143000"/>
        </a:xfrm>
        <a:prstGeom prst="rect">
          <a:avLst/>
        </a:prstGeom>
        <a:ln>
          <a:prstDash val="solid"/>
        </a:ln>
      </xdr:spPr>
    </xdr:pic>
    <xdr:clientData/>
  </xdr:twoCellAnchor>
  <xdr:twoCellAnchor editAs="oneCell">
    <xdr:from>
      <xdr:col>4</xdr:col>
      <xdr:colOff>0</xdr:colOff>
      <xdr:row>20</xdr:row>
      <xdr:rowOff>0</xdr:rowOff>
    </xdr:from>
    <xdr:to>
      <xdr:col>5</xdr:col>
      <xdr:colOff>0</xdr:colOff>
      <xdr:row>21</xdr:row>
      <xdr:rowOff>0</xdr:rowOff>
    </xdr:to>
    <xdr:pic>
      <xdr:nvPicPr>
        <xdr:cNvPr id="141" name="Image 140"/>
        <xdr:cNvPicPr>
          <a:picLocks/>
        </xdr:cNvPicPr>
      </xdr:nvPicPr>
      <xdr:blipFill>
        <a:blip xmlns:r="http://schemas.openxmlformats.org/officeDocument/2006/relationships" r:embed="rId49" cstate="print"/>
        <a:stretch>
          <a:fillRect/>
        </a:stretch>
      </xdr:blipFill>
      <xdr:spPr>
        <a:xfrm>
          <a:off x="3571875" y="22221825"/>
          <a:ext cx="1438275" cy="1143000"/>
        </a:xfrm>
        <a:prstGeom prst="rect">
          <a:avLst/>
        </a:prstGeom>
        <a:ln>
          <a:prstDash val="solid"/>
        </a:ln>
      </xdr:spPr>
    </xdr:pic>
    <xdr:clientData/>
  </xdr:twoCellAnchor>
  <xdr:twoCellAnchor editAs="oneCell">
    <xdr:from>
      <xdr:col>4</xdr:col>
      <xdr:colOff>0</xdr:colOff>
      <xdr:row>21</xdr:row>
      <xdr:rowOff>0</xdr:rowOff>
    </xdr:from>
    <xdr:to>
      <xdr:col>5</xdr:col>
      <xdr:colOff>0</xdr:colOff>
      <xdr:row>22</xdr:row>
      <xdr:rowOff>0</xdr:rowOff>
    </xdr:to>
    <xdr:pic>
      <xdr:nvPicPr>
        <xdr:cNvPr id="142" name="Image 141"/>
        <xdr:cNvPicPr>
          <a:picLocks/>
        </xdr:cNvPicPr>
      </xdr:nvPicPr>
      <xdr:blipFill>
        <a:blip xmlns:r="http://schemas.openxmlformats.org/officeDocument/2006/relationships" r:embed="rId50" cstate="print"/>
        <a:stretch>
          <a:fillRect/>
        </a:stretch>
      </xdr:blipFill>
      <xdr:spPr>
        <a:xfrm>
          <a:off x="3571875" y="23364825"/>
          <a:ext cx="1438275" cy="1143000"/>
        </a:xfrm>
        <a:prstGeom prst="rect">
          <a:avLst/>
        </a:prstGeom>
        <a:ln>
          <a:prstDash val="solid"/>
        </a:ln>
      </xdr:spPr>
    </xdr:pic>
    <xdr:clientData/>
  </xdr:twoCellAnchor>
  <xdr:twoCellAnchor editAs="oneCell">
    <xdr:from>
      <xdr:col>4</xdr:col>
      <xdr:colOff>0</xdr:colOff>
      <xdr:row>22</xdr:row>
      <xdr:rowOff>0</xdr:rowOff>
    </xdr:from>
    <xdr:to>
      <xdr:col>5</xdr:col>
      <xdr:colOff>0</xdr:colOff>
      <xdr:row>23</xdr:row>
      <xdr:rowOff>0</xdr:rowOff>
    </xdr:to>
    <xdr:pic>
      <xdr:nvPicPr>
        <xdr:cNvPr id="143" name="Image 142"/>
        <xdr:cNvPicPr>
          <a:picLocks/>
        </xdr:cNvPicPr>
      </xdr:nvPicPr>
      <xdr:blipFill>
        <a:blip xmlns:r="http://schemas.openxmlformats.org/officeDocument/2006/relationships" r:embed="rId51" cstate="print"/>
        <a:stretch>
          <a:fillRect/>
        </a:stretch>
      </xdr:blipFill>
      <xdr:spPr>
        <a:xfrm>
          <a:off x="3571875" y="24507825"/>
          <a:ext cx="1438275" cy="1143000"/>
        </a:xfrm>
        <a:prstGeom prst="rect">
          <a:avLst/>
        </a:prstGeom>
        <a:ln>
          <a:prstDash val="solid"/>
        </a:ln>
      </xdr:spPr>
    </xdr:pic>
    <xdr:clientData/>
  </xdr:twoCellAnchor>
  <xdr:twoCellAnchor editAs="oneCell">
    <xdr:from>
      <xdr:col>4</xdr:col>
      <xdr:colOff>0</xdr:colOff>
      <xdr:row>23</xdr:row>
      <xdr:rowOff>0</xdr:rowOff>
    </xdr:from>
    <xdr:to>
      <xdr:col>5</xdr:col>
      <xdr:colOff>0</xdr:colOff>
      <xdr:row>24</xdr:row>
      <xdr:rowOff>0</xdr:rowOff>
    </xdr:to>
    <xdr:pic>
      <xdr:nvPicPr>
        <xdr:cNvPr id="144" name="Image 143"/>
        <xdr:cNvPicPr>
          <a:picLocks/>
        </xdr:cNvPicPr>
      </xdr:nvPicPr>
      <xdr:blipFill>
        <a:blip xmlns:r="http://schemas.openxmlformats.org/officeDocument/2006/relationships" r:embed="rId52" cstate="print"/>
        <a:stretch>
          <a:fillRect/>
        </a:stretch>
      </xdr:blipFill>
      <xdr:spPr>
        <a:xfrm>
          <a:off x="3571875" y="25650825"/>
          <a:ext cx="1438275" cy="1143000"/>
        </a:xfrm>
        <a:prstGeom prst="rect">
          <a:avLst/>
        </a:prstGeom>
        <a:ln>
          <a:prstDash val="solid"/>
        </a:ln>
      </xdr:spPr>
    </xdr:pic>
    <xdr:clientData/>
  </xdr:twoCellAnchor>
  <xdr:twoCellAnchor editAs="oneCell">
    <xdr:from>
      <xdr:col>4</xdr:col>
      <xdr:colOff>0</xdr:colOff>
      <xdr:row>24</xdr:row>
      <xdr:rowOff>0</xdr:rowOff>
    </xdr:from>
    <xdr:to>
      <xdr:col>5</xdr:col>
      <xdr:colOff>0</xdr:colOff>
      <xdr:row>25</xdr:row>
      <xdr:rowOff>0</xdr:rowOff>
    </xdr:to>
    <xdr:pic>
      <xdr:nvPicPr>
        <xdr:cNvPr id="145" name="Image 144"/>
        <xdr:cNvPicPr>
          <a:picLocks/>
        </xdr:cNvPicPr>
      </xdr:nvPicPr>
      <xdr:blipFill>
        <a:blip xmlns:r="http://schemas.openxmlformats.org/officeDocument/2006/relationships" r:embed="rId53" cstate="print"/>
        <a:stretch>
          <a:fillRect/>
        </a:stretch>
      </xdr:blipFill>
      <xdr:spPr>
        <a:xfrm>
          <a:off x="3571875" y="26793825"/>
          <a:ext cx="1438275" cy="1143000"/>
        </a:xfrm>
        <a:prstGeom prst="rect">
          <a:avLst/>
        </a:prstGeom>
        <a:ln>
          <a:prstDash val="solid"/>
        </a:ln>
      </xdr:spPr>
    </xdr:pic>
    <xdr:clientData/>
  </xdr:twoCellAnchor>
  <xdr:twoCellAnchor editAs="oneCell">
    <xdr:from>
      <xdr:col>4</xdr:col>
      <xdr:colOff>0</xdr:colOff>
      <xdr:row>25</xdr:row>
      <xdr:rowOff>0</xdr:rowOff>
    </xdr:from>
    <xdr:to>
      <xdr:col>5</xdr:col>
      <xdr:colOff>0</xdr:colOff>
      <xdr:row>26</xdr:row>
      <xdr:rowOff>0</xdr:rowOff>
    </xdr:to>
    <xdr:pic>
      <xdr:nvPicPr>
        <xdr:cNvPr id="146" name="Image 145"/>
        <xdr:cNvPicPr>
          <a:picLocks/>
        </xdr:cNvPicPr>
      </xdr:nvPicPr>
      <xdr:blipFill>
        <a:blip xmlns:r="http://schemas.openxmlformats.org/officeDocument/2006/relationships" r:embed="rId54" cstate="print"/>
        <a:stretch>
          <a:fillRect/>
        </a:stretch>
      </xdr:blipFill>
      <xdr:spPr>
        <a:xfrm>
          <a:off x="3571875" y="27936825"/>
          <a:ext cx="1438275" cy="1143000"/>
        </a:xfrm>
        <a:prstGeom prst="rect">
          <a:avLst/>
        </a:prstGeom>
        <a:ln>
          <a:prstDash val="solid"/>
        </a:ln>
      </xdr:spPr>
    </xdr:pic>
    <xdr:clientData/>
  </xdr:twoCellAnchor>
  <xdr:twoCellAnchor editAs="oneCell">
    <xdr:from>
      <xdr:col>4</xdr:col>
      <xdr:colOff>0</xdr:colOff>
      <xdr:row>26</xdr:row>
      <xdr:rowOff>0</xdr:rowOff>
    </xdr:from>
    <xdr:to>
      <xdr:col>5</xdr:col>
      <xdr:colOff>0</xdr:colOff>
      <xdr:row>27</xdr:row>
      <xdr:rowOff>0</xdr:rowOff>
    </xdr:to>
    <xdr:pic>
      <xdr:nvPicPr>
        <xdr:cNvPr id="147" name="Image 146"/>
        <xdr:cNvPicPr>
          <a:picLocks/>
        </xdr:cNvPicPr>
      </xdr:nvPicPr>
      <xdr:blipFill>
        <a:blip xmlns:r="http://schemas.openxmlformats.org/officeDocument/2006/relationships" r:embed="rId55" cstate="print"/>
        <a:stretch>
          <a:fillRect/>
        </a:stretch>
      </xdr:blipFill>
      <xdr:spPr>
        <a:xfrm>
          <a:off x="3571875" y="29079825"/>
          <a:ext cx="1438275" cy="1143000"/>
        </a:xfrm>
        <a:prstGeom prst="rect">
          <a:avLst/>
        </a:prstGeom>
        <a:ln>
          <a:prstDash val="solid"/>
        </a:ln>
      </xdr:spPr>
    </xdr:pic>
    <xdr:clientData/>
  </xdr:twoCellAnchor>
  <xdr:twoCellAnchor editAs="oneCell">
    <xdr:from>
      <xdr:col>4</xdr:col>
      <xdr:colOff>0</xdr:colOff>
      <xdr:row>27</xdr:row>
      <xdr:rowOff>0</xdr:rowOff>
    </xdr:from>
    <xdr:to>
      <xdr:col>5</xdr:col>
      <xdr:colOff>0</xdr:colOff>
      <xdr:row>28</xdr:row>
      <xdr:rowOff>0</xdr:rowOff>
    </xdr:to>
    <xdr:pic>
      <xdr:nvPicPr>
        <xdr:cNvPr id="148" name="Image 147"/>
        <xdr:cNvPicPr>
          <a:picLocks/>
        </xdr:cNvPicPr>
      </xdr:nvPicPr>
      <xdr:blipFill>
        <a:blip xmlns:r="http://schemas.openxmlformats.org/officeDocument/2006/relationships" r:embed="rId56" cstate="print"/>
        <a:stretch>
          <a:fillRect/>
        </a:stretch>
      </xdr:blipFill>
      <xdr:spPr>
        <a:xfrm>
          <a:off x="3571875" y="30222825"/>
          <a:ext cx="1438275" cy="1143000"/>
        </a:xfrm>
        <a:prstGeom prst="rect">
          <a:avLst/>
        </a:prstGeom>
        <a:ln>
          <a:prstDash val="solid"/>
        </a:ln>
      </xdr:spPr>
    </xdr:pic>
    <xdr:clientData/>
  </xdr:twoCellAnchor>
  <xdr:twoCellAnchor editAs="oneCell">
    <xdr:from>
      <xdr:col>4</xdr:col>
      <xdr:colOff>0</xdr:colOff>
      <xdr:row>28</xdr:row>
      <xdr:rowOff>0</xdr:rowOff>
    </xdr:from>
    <xdr:to>
      <xdr:col>5</xdr:col>
      <xdr:colOff>0</xdr:colOff>
      <xdr:row>29</xdr:row>
      <xdr:rowOff>0</xdr:rowOff>
    </xdr:to>
    <xdr:pic>
      <xdr:nvPicPr>
        <xdr:cNvPr id="149" name="Image 148"/>
        <xdr:cNvPicPr>
          <a:picLocks/>
        </xdr:cNvPicPr>
      </xdr:nvPicPr>
      <xdr:blipFill>
        <a:blip xmlns:r="http://schemas.openxmlformats.org/officeDocument/2006/relationships" r:embed="rId57" cstate="print"/>
        <a:stretch>
          <a:fillRect/>
        </a:stretch>
      </xdr:blipFill>
      <xdr:spPr>
        <a:xfrm>
          <a:off x="3571875" y="31365825"/>
          <a:ext cx="1438275" cy="1143000"/>
        </a:xfrm>
        <a:prstGeom prst="rect">
          <a:avLst/>
        </a:prstGeom>
        <a:ln>
          <a:prstDash val="solid"/>
        </a:ln>
      </xdr:spPr>
    </xdr:pic>
    <xdr:clientData/>
  </xdr:twoCellAnchor>
  <xdr:twoCellAnchor editAs="oneCell">
    <xdr:from>
      <xdr:col>4</xdr:col>
      <xdr:colOff>0</xdr:colOff>
      <xdr:row>29</xdr:row>
      <xdr:rowOff>0</xdr:rowOff>
    </xdr:from>
    <xdr:to>
      <xdr:col>5</xdr:col>
      <xdr:colOff>0</xdr:colOff>
      <xdr:row>30</xdr:row>
      <xdr:rowOff>0</xdr:rowOff>
    </xdr:to>
    <xdr:pic>
      <xdr:nvPicPr>
        <xdr:cNvPr id="150" name="Image 149"/>
        <xdr:cNvPicPr>
          <a:picLocks/>
        </xdr:cNvPicPr>
      </xdr:nvPicPr>
      <xdr:blipFill>
        <a:blip xmlns:r="http://schemas.openxmlformats.org/officeDocument/2006/relationships" r:embed="rId58" cstate="print"/>
        <a:stretch>
          <a:fillRect/>
        </a:stretch>
      </xdr:blipFill>
      <xdr:spPr>
        <a:xfrm>
          <a:off x="3571875" y="32508825"/>
          <a:ext cx="1438275" cy="1143000"/>
        </a:xfrm>
        <a:prstGeom prst="rect">
          <a:avLst/>
        </a:prstGeom>
        <a:ln>
          <a:prstDash val="solid"/>
        </a:ln>
      </xdr:spPr>
    </xdr:pic>
    <xdr:clientData/>
  </xdr:twoCellAnchor>
  <xdr:twoCellAnchor editAs="oneCell">
    <xdr:from>
      <xdr:col>4</xdr:col>
      <xdr:colOff>0</xdr:colOff>
      <xdr:row>30</xdr:row>
      <xdr:rowOff>0</xdr:rowOff>
    </xdr:from>
    <xdr:to>
      <xdr:col>5</xdr:col>
      <xdr:colOff>0</xdr:colOff>
      <xdr:row>31</xdr:row>
      <xdr:rowOff>0</xdr:rowOff>
    </xdr:to>
    <xdr:pic>
      <xdr:nvPicPr>
        <xdr:cNvPr id="151" name="Image 150"/>
        <xdr:cNvPicPr>
          <a:picLocks/>
        </xdr:cNvPicPr>
      </xdr:nvPicPr>
      <xdr:blipFill>
        <a:blip xmlns:r="http://schemas.openxmlformats.org/officeDocument/2006/relationships" r:embed="rId59" cstate="print"/>
        <a:stretch>
          <a:fillRect/>
        </a:stretch>
      </xdr:blipFill>
      <xdr:spPr>
        <a:xfrm>
          <a:off x="3571875" y="33651825"/>
          <a:ext cx="1438275" cy="1143000"/>
        </a:xfrm>
        <a:prstGeom prst="rect">
          <a:avLst/>
        </a:prstGeom>
        <a:ln>
          <a:prstDash val="solid"/>
        </a:ln>
      </xdr:spPr>
    </xdr:pic>
    <xdr:clientData/>
  </xdr:twoCellAnchor>
  <xdr:twoCellAnchor editAs="oneCell">
    <xdr:from>
      <xdr:col>4</xdr:col>
      <xdr:colOff>0</xdr:colOff>
      <xdr:row>31</xdr:row>
      <xdr:rowOff>0</xdr:rowOff>
    </xdr:from>
    <xdr:to>
      <xdr:col>5</xdr:col>
      <xdr:colOff>0</xdr:colOff>
      <xdr:row>32</xdr:row>
      <xdr:rowOff>0</xdr:rowOff>
    </xdr:to>
    <xdr:pic>
      <xdr:nvPicPr>
        <xdr:cNvPr id="152" name="Image 151"/>
        <xdr:cNvPicPr>
          <a:picLocks/>
        </xdr:cNvPicPr>
      </xdr:nvPicPr>
      <xdr:blipFill>
        <a:blip xmlns:r="http://schemas.openxmlformats.org/officeDocument/2006/relationships" r:embed="rId60" cstate="print"/>
        <a:stretch>
          <a:fillRect/>
        </a:stretch>
      </xdr:blipFill>
      <xdr:spPr>
        <a:xfrm>
          <a:off x="3571875" y="34794825"/>
          <a:ext cx="1438275" cy="1143000"/>
        </a:xfrm>
        <a:prstGeom prst="rect">
          <a:avLst/>
        </a:prstGeom>
        <a:ln>
          <a:prstDash val="solid"/>
        </a:ln>
      </xdr:spPr>
    </xdr:pic>
    <xdr:clientData/>
  </xdr:twoCellAnchor>
  <xdr:twoCellAnchor editAs="oneCell">
    <xdr:from>
      <xdr:col>4</xdr:col>
      <xdr:colOff>0</xdr:colOff>
      <xdr:row>32</xdr:row>
      <xdr:rowOff>0</xdr:rowOff>
    </xdr:from>
    <xdr:to>
      <xdr:col>5</xdr:col>
      <xdr:colOff>0</xdr:colOff>
      <xdr:row>33</xdr:row>
      <xdr:rowOff>0</xdr:rowOff>
    </xdr:to>
    <xdr:pic>
      <xdr:nvPicPr>
        <xdr:cNvPr id="153" name="Image 152"/>
        <xdr:cNvPicPr>
          <a:picLocks/>
        </xdr:cNvPicPr>
      </xdr:nvPicPr>
      <xdr:blipFill>
        <a:blip xmlns:r="http://schemas.openxmlformats.org/officeDocument/2006/relationships" r:embed="rId61" cstate="print"/>
        <a:stretch>
          <a:fillRect/>
        </a:stretch>
      </xdr:blipFill>
      <xdr:spPr>
        <a:xfrm>
          <a:off x="3571875" y="35937825"/>
          <a:ext cx="1438275" cy="1143000"/>
        </a:xfrm>
        <a:prstGeom prst="rect">
          <a:avLst/>
        </a:prstGeom>
        <a:ln>
          <a:prstDash val="solid"/>
        </a:ln>
      </xdr:spPr>
    </xdr:pic>
    <xdr:clientData/>
  </xdr:twoCellAnchor>
  <xdr:twoCellAnchor editAs="oneCell">
    <xdr:from>
      <xdr:col>4</xdr:col>
      <xdr:colOff>0</xdr:colOff>
      <xdr:row>33</xdr:row>
      <xdr:rowOff>0</xdr:rowOff>
    </xdr:from>
    <xdr:to>
      <xdr:col>5</xdr:col>
      <xdr:colOff>0</xdr:colOff>
      <xdr:row>34</xdr:row>
      <xdr:rowOff>0</xdr:rowOff>
    </xdr:to>
    <xdr:pic>
      <xdr:nvPicPr>
        <xdr:cNvPr id="154" name="Image 153"/>
        <xdr:cNvPicPr>
          <a:picLocks/>
        </xdr:cNvPicPr>
      </xdr:nvPicPr>
      <xdr:blipFill>
        <a:blip xmlns:r="http://schemas.openxmlformats.org/officeDocument/2006/relationships" r:embed="rId62" cstate="print"/>
        <a:stretch>
          <a:fillRect/>
        </a:stretch>
      </xdr:blipFill>
      <xdr:spPr>
        <a:xfrm>
          <a:off x="3571875" y="37080825"/>
          <a:ext cx="1438275" cy="1143000"/>
        </a:xfrm>
        <a:prstGeom prst="rect">
          <a:avLst/>
        </a:prstGeom>
        <a:ln>
          <a:prstDash val="solid"/>
        </a:ln>
      </xdr:spPr>
    </xdr:pic>
    <xdr:clientData/>
  </xdr:twoCellAnchor>
  <xdr:twoCellAnchor editAs="oneCell">
    <xdr:from>
      <xdr:col>4</xdr:col>
      <xdr:colOff>0</xdr:colOff>
      <xdr:row>34</xdr:row>
      <xdr:rowOff>0</xdr:rowOff>
    </xdr:from>
    <xdr:to>
      <xdr:col>5</xdr:col>
      <xdr:colOff>0</xdr:colOff>
      <xdr:row>35</xdr:row>
      <xdr:rowOff>0</xdr:rowOff>
    </xdr:to>
    <xdr:pic>
      <xdr:nvPicPr>
        <xdr:cNvPr id="155" name="Image 154"/>
        <xdr:cNvPicPr>
          <a:picLocks/>
        </xdr:cNvPicPr>
      </xdr:nvPicPr>
      <xdr:blipFill>
        <a:blip xmlns:r="http://schemas.openxmlformats.org/officeDocument/2006/relationships" r:embed="rId63" cstate="print"/>
        <a:stretch>
          <a:fillRect/>
        </a:stretch>
      </xdr:blipFill>
      <xdr:spPr>
        <a:xfrm>
          <a:off x="3571875" y="38223825"/>
          <a:ext cx="1438275" cy="1143000"/>
        </a:xfrm>
        <a:prstGeom prst="rect">
          <a:avLst/>
        </a:prstGeom>
        <a:ln>
          <a:prstDash val="solid"/>
        </a:ln>
      </xdr:spPr>
    </xdr:pic>
    <xdr:clientData/>
  </xdr:twoCellAnchor>
  <xdr:twoCellAnchor editAs="oneCell">
    <xdr:from>
      <xdr:col>4</xdr:col>
      <xdr:colOff>0</xdr:colOff>
      <xdr:row>35</xdr:row>
      <xdr:rowOff>0</xdr:rowOff>
    </xdr:from>
    <xdr:to>
      <xdr:col>5</xdr:col>
      <xdr:colOff>0</xdr:colOff>
      <xdr:row>36</xdr:row>
      <xdr:rowOff>0</xdr:rowOff>
    </xdr:to>
    <xdr:pic>
      <xdr:nvPicPr>
        <xdr:cNvPr id="156" name="Image 155"/>
        <xdr:cNvPicPr>
          <a:picLocks/>
        </xdr:cNvPicPr>
      </xdr:nvPicPr>
      <xdr:blipFill>
        <a:blip xmlns:r="http://schemas.openxmlformats.org/officeDocument/2006/relationships" r:embed="rId64" cstate="print"/>
        <a:stretch>
          <a:fillRect/>
        </a:stretch>
      </xdr:blipFill>
      <xdr:spPr>
        <a:xfrm>
          <a:off x="3571875" y="39366825"/>
          <a:ext cx="1438275" cy="1143000"/>
        </a:xfrm>
        <a:prstGeom prst="rect">
          <a:avLst/>
        </a:prstGeom>
        <a:ln>
          <a:prstDash val="solid"/>
        </a:ln>
      </xdr:spPr>
    </xdr:pic>
    <xdr:clientData/>
  </xdr:twoCellAnchor>
  <xdr:twoCellAnchor editAs="oneCell">
    <xdr:from>
      <xdr:col>4</xdr:col>
      <xdr:colOff>0</xdr:colOff>
      <xdr:row>36</xdr:row>
      <xdr:rowOff>0</xdr:rowOff>
    </xdr:from>
    <xdr:to>
      <xdr:col>5</xdr:col>
      <xdr:colOff>0</xdr:colOff>
      <xdr:row>37</xdr:row>
      <xdr:rowOff>0</xdr:rowOff>
    </xdr:to>
    <xdr:pic>
      <xdr:nvPicPr>
        <xdr:cNvPr id="157" name="Image 156"/>
        <xdr:cNvPicPr>
          <a:picLocks/>
        </xdr:cNvPicPr>
      </xdr:nvPicPr>
      <xdr:blipFill>
        <a:blip xmlns:r="http://schemas.openxmlformats.org/officeDocument/2006/relationships" r:embed="rId65" cstate="print"/>
        <a:stretch>
          <a:fillRect/>
        </a:stretch>
      </xdr:blipFill>
      <xdr:spPr>
        <a:xfrm>
          <a:off x="3571875" y="40509825"/>
          <a:ext cx="1438275" cy="1143000"/>
        </a:xfrm>
        <a:prstGeom prst="rect">
          <a:avLst/>
        </a:prstGeom>
        <a:ln>
          <a:prstDash val="solid"/>
        </a:ln>
      </xdr:spPr>
    </xdr:pic>
    <xdr:clientData/>
  </xdr:twoCellAnchor>
  <xdr:twoCellAnchor editAs="oneCell">
    <xdr:from>
      <xdr:col>4</xdr:col>
      <xdr:colOff>0</xdr:colOff>
      <xdr:row>37</xdr:row>
      <xdr:rowOff>0</xdr:rowOff>
    </xdr:from>
    <xdr:to>
      <xdr:col>5</xdr:col>
      <xdr:colOff>0</xdr:colOff>
      <xdr:row>38</xdr:row>
      <xdr:rowOff>0</xdr:rowOff>
    </xdr:to>
    <xdr:pic>
      <xdr:nvPicPr>
        <xdr:cNvPr id="205" name="Image 204"/>
        <xdr:cNvPicPr>
          <a:picLocks/>
        </xdr:cNvPicPr>
      </xdr:nvPicPr>
      <xdr:blipFill>
        <a:blip xmlns:r="http://schemas.openxmlformats.org/officeDocument/2006/relationships" r:embed="rId66" cstate="print"/>
        <a:stretch>
          <a:fillRect/>
        </a:stretch>
      </xdr:blipFill>
      <xdr:spPr>
        <a:xfrm>
          <a:off x="3571875" y="41652825"/>
          <a:ext cx="1438275" cy="1143000"/>
        </a:xfrm>
        <a:prstGeom prst="rect">
          <a:avLst/>
        </a:prstGeom>
        <a:ln>
          <a:prstDash val="solid"/>
        </a:ln>
      </xdr:spPr>
    </xdr:pic>
    <xdr:clientData/>
  </xdr:twoCellAnchor>
  <xdr:twoCellAnchor editAs="oneCell">
    <xdr:from>
      <xdr:col>4</xdr:col>
      <xdr:colOff>0</xdr:colOff>
      <xdr:row>38</xdr:row>
      <xdr:rowOff>0</xdr:rowOff>
    </xdr:from>
    <xdr:to>
      <xdr:col>5</xdr:col>
      <xdr:colOff>0</xdr:colOff>
      <xdr:row>39</xdr:row>
      <xdr:rowOff>0</xdr:rowOff>
    </xdr:to>
    <xdr:pic>
      <xdr:nvPicPr>
        <xdr:cNvPr id="206" name="Image 205"/>
        <xdr:cNvPicPr>
          <a:picLocks/>
        </xdr:cNvPicPr>
      </xdr:nvPicPr>
      <xdr:blipFill>
        <a:blip xmlns:r="http://schemas.openxmlformats.org/officeDocument/2006/relationships" r:embed="rId67" cstate="print"/>
        <a:stretch>
          <a:fillRect/>
        </a:stretch>
      </xdr:blipFill>
      <xdr:spPr>
        <a:xfrm>
          <a:off x="3571875" y="42795825"/>
          <a:ext cx="1438275" cy="1143000"/>
        </a:xfrm>
        <a:prstGeom prst="rect">
          <a:avLst/>
        </a:prstGeom>
        <a:ln>
          <a:prstDash val="solid"/>
        </a:ln>
      </xdr:spPr>
    </xdr:pic>
    <xdr:clientData/>
  </xdr:twoCellAnchor>
  <xdr:twoCellAnchor editAs="oneCell">
    <xdr:from>
      <xdr:col>4</xdr:col>
      <xdr:colOff>0</xdr:colOff>
      <xdr:row>39</xdr:row>
      <xdr:rowOff>0</xdr:rowOff>
    </xdr:from>
    <xdr:to>
      <xdr:col>5</xdr:col>
      <xdr:colOff>0</xdr:colOff>
      <xdr:row>40</xdr:row>
      <xdr:rowOff>0</xdr:rowOff>
    </xdr:to>
    <xdr:pic>
      <xdr:nvPicPr>
        <xdr:cNvPr id="207" name="Image 206"/>
        <xdr:cNvPicPr>
          <a:picLocks/>
        </xdr:cNvPicPr>
      </xdr:nvPicPr>
      <xdr:blipFill>
        <a:blip xmlns:r="http://schemas.openxmlformats.org/officeDocument/2006/relationships" r:embed="rId68" cstate="print"/>
        <a:stretch>
          <a:fillRect/>
        </a:stretch>
      </xdr:blipFill>
      <xdr:spPr>
        <a:xfrm>
          <a:off x="3571875" y="43938825"/>
          <a:ext cx="1438275" cy="1143000"/>
        </a:xfrm>
        <a:prstGeom prst="rect">
          <a:avLst/>
        </a:prstGeom>
        <a:ln>
          <a:prstDash val="solid"/>
        </a:ln>
      </xdr:spPr>
    </xdr:pic>
    <xdr:clientData/>
  </xdr:twoCellAnchor>
  <xdr:twoCellAnchor editAs="oneCell">
    <xdr:from>
      <xdr:col>4</xdr:col>
      <xdr:colOff>0</xdr:colOff>
      <xdr:row>40</xdr:row>
      <xdr:rowOff>0</xdr:rowOff>
    </xdr:from>
    <xdr:to>
      <xdr:col>5</xdr:col>
      <xdr:colOff>0</xdr:colOff>
      <xdr:row>41</xdr:row>
      <xdr:rowOff>0</xdr:rowOff>
    </xdr:to>
    <xdr:pic>
      <xdr:nvPicPr>
        <xdr:cNvPr id="211" name="Image 210"/>
        <xdr:cNvPicPr>
          <a:picLocks/>
        </xdr:cNvPicPr>
      </xdr:nvPicPr>
      <xdr:blipFill>
        <a:blip xmlns:r="http://schemas.openxmlformats.org/officeDocument/2006/relationships" r:embed="rId69" cstate="print"/>
        <a:stretch>
          <a:fillRect/>
        </a:stretch>
      </xdr:blipFill>
      <xdr:spPr>
        <a:xfrm>
          <a:off x="3571875" y="45081825"/>
          <a:ext cx="1438275" cy="1143000"/>
        </a:xfrm>
        <a:prstGeom prst="rect">
          <a:avLst/>
        </a:prstGeom>
        <a:ln>
          <a:prstDash val="solid"/>
        </a:ln>
      </xdr:spPr>
    </xdr:pic>
    <xdr:clientData/>
  </xdr:twoCellAnchor>
  <xdr:twoCellAnchor editAs="oneCell">
    <xdr:from>
      <xdr:col>4</xdr:col>
      <xdr:colOff>0</xdr:colOff>
      <xdr:row>41</xdr:row>
      <xdr:rowOff>0</xdr:rowOff>
    </xdr:from>
    <xdr:to>
      <xdr:col>5</xdr:col>
      <xdr:colOff>0</xdr:colOff>
      <xdr:row>42</xdr:row>
      <xdr:rowOff>0</xdr:rowOff>
    </xdr:to>
    <xdr:pic>
      <xdr:nvPicPr>
        <xdr:cNvPr id="212" name="Image 211"/>
        <xdr:cNvPicPr>
          <a:picLocks/>
        </xdr:cNvPicPr>
      </xdr:nvPicPr>
      <xdr:blipFill>
        <a:blip xmlns:r="http://schemas.openxmlformats.org/officeDocument/2006/relationships" r:embed="rId70" cstate="print"/>
        <a:stretch>
          <a:fillRect/>
        </a:stretch>
      </xdr:blipFill>
      <xdr:spPr>
        <a:xfrm>
          <a:off x="3571875" y="46224825"/>
          <a:ext cx="1438275" cy="1143000"/>
        </a:xfrm>
        <a:prstGeom prst="rect">
          <a:avLst/>
        </a:prstGeom>
        <a:ln>
          <a:prstDash val="solid"/>
        </a:ln>
      </xdr:spPr>
    </xdr:pic>
    <xdr:clientData/>
  </xdr:twoCellAnchor>
  <xdr:twoCellAnchor editAs="oneCell">
    <xdr:from>
      <xdr:col>4</xdr:col>
      <xdr:colOff>0</xdr:colOff>
      <xdr:row>42</xdr:row>
      <xdr:rowOff>0</xdr:rowOff>
    </xdr:from>
    <xdr:to>
      <xdr:col>5</xdr:col>
      <xdr:colOff>0</xdr:colOff>
      <xdr:row>43</xdr:row>
      <xdr:rowOff>0</xdr:rowOff>
    </xdr:to>
    <xdr:pic>
      <xdr:nvPicPr>
        <xdr:cNvPr id="213" name="Image 212"/>
        <xdr:cNvPicPr>
          <a:picLocks/>
        </xdr:cNvPicPr>
      </xdr:nvPicPr>
      <xdr:blipFill>
        <a:blip xmlns:r="http://schemas.openxmlformats.org/officeDocument/2006/relationships" r:embed="rId71" cstate="print"/>
        <a:stretch>
          <a:fillRect/>
        </a:stretch>
      </xdr:blipFill>
      <xdr:spPr>
        <a:xfrm>
          <a:off x="3571875" y="47367825"/>
          <a:ext cx="1438275" cy="1143000"/>
        </a:xfrm>
        <a:prstGeom prst="rect">
          <a:avLst/>
        </a:prstGeom>
        <a:ln>
          <a:prstDash val="solid"/>
        </a:ln>
      </xdr:spPr>
    </xdr:pic>
    <xdr:clientData/>
  </xdr:twoCellAnchor>
  <xdr:twoCellAnchor editAs="oneCell">
    <xdr:from>
      <xdr:col>4</xdr:col>
      <xdr:colOff>0</xdr:colOff>
      <xdr:row>43</xdr:row>
      <xdr:rowOff>0</xdr:rowOff>
    </xdr:from>
    <xdr:to>
      <xdr:col>5</xdr:col>
      <xdr:colOff>0</xdr:colOff>
      <xdr:row>44</xdr:row>
      <xdr:rowOff>0</xdr:rowOff>
    </xdr:to>
    <xdr:pic>
      <xdr:nvPicPr>
        <xdr:cNvPr id="214" name="Image 213"/>
        <xdr:cNvPicPr>
          <a:picLocks/>
        </xdr:cNvPicPr>
      </xdr:nvPicPr>
      <xdr:blipFill>
        <a:blip xmlns:r="http://schemas.openxmlformats.org/officeDocument/2006/relationships" r:embed="rId72" cstate="print"/>
        <a:stretch>
          <a:fillRect/>
        </a:stretch>
      </xdr:blipFill>
      <xdr:spPr>
        <a:xfrm>
          <a:off x="3571875" y="48510825"/>
          <a:ext cx="1438275" cy="1143000"/>
        </a:xfrm>
        <a:prstGeom prst="rect">
          <a:avLst/>
        </a:prstGeom>
        <a:ln>
          <a:prstDash val="solid"/>
        </a:ln>
      </xdr:spPr>
    </xdr:pic>
    <xdr:clientData/>
  </xdr:twoCellAnchor>
  <xdr:twoCellAnchor editAs="oneCell">
    <xdr:from>
      <xdr:col>4</xdr:col>
      <xdr:colOff>0</xdr:colOff>
      <xdr:row>44</xdr:row>
      <xdr:rowOff>0</xdr:rowOff>
    </xdr:from>
    <xdr:to>
      <xdr:col>5</xdr:col>
      <xdr:colOff>0</xdr:colOff>
      <xdr:row>45</xdr:row>
      <xdr:rowOff>0</xdr:rowOff>
    </xdr:to>
    <xdr:pic>
      <xdr:nvPicPr>
        <xdr:cNvPr id="215" name="Image 214"/>
        <xdr:cNvPicPr>
          <a:picLocks/>
        </xdr:cNvPicPr>
      </xdr:nvPicPr>
      <xdr:blipFill>
        <a:blip xmlns:r="http://schemas.openxmlformats.org/officeDocument/2006/relationships" r:embed="rId73" cstate="print"/>
        <a:stretch>
          <a:fillRect/>
        </a:stretch>
      </xdr:blipFill>
      <xdr:spPr>
        <a:xfrm>
          <a:off x="3571875" y="49653825"/>
          <a:ext cx="1438275" cy="1143000"/>
        </a:xfrm>
        <a:prstGeom prst="rect">
          <a:avLst/>
        </a:prstGeom>
        <a:ln>
          <a:prstDash val="solid"/>
        </a:ln>
      </xdr:spPr>
    </xdr:pic>
    <xdr:clientData/>
  </xdr:twoCellAnchor>
  <xdr:twoCellAnchor editAs="oneCell">
    <xdr:from>
      <xdr:col>4</xdr:col>
      <xdr:colOff>0</xdr:colOff>
      <xdr:row>45</xdr:row>
      <xdr:rowOff>0</xdr:rowOff>
    </xdr:from>
    <xdr:to>
      <xdr:col>5</xdr:col>
      <xdr:colOff>0</xdr:colOff>
      <xdr:row>46</xdr:row>
      <xdr:rowOff>0</xdr:rowOff>
    </xdr:to>
    <xdr:pic>
      <xdr:nvPicPr>
        <xdr:cNvPr id="216" name="Image 215"/>
        <xdr:cNvPicPr>
          <a:picLocks/>
        </xdr:cNvPicPr>
      </xdr:nvPicPr>
      <xdr:blipFill>
        <a:blip xmlns:r="http://schemas.openxmlformats.org/officeDocument/2006/relationships" r:embed="rId74" cstate="print"/>
        <a:stretch>
          <a:fillRect/>
        </a:stretch>
      </xdr:blipFill>
      <xdr:spPr>
        <a:xfrm>
          <a:off x="3571875" y="50796825"/>
          <a:ext cx="1438275" cy="1143000"/>
        </a:xfrm>
        <a:prstGeom prst="rect">
          <a:avLst/>
        </a:prstGeom>
        <a:ln>
          <a:prstDash val="solid"/>
        </a:ln>
      </xdr:spPr>
    </xdr:pic>
    <xdr:clientData/>
  </xdr:twoCellAnchor>
  <xdr:twoCellAnchor editAs="oneCell">
    <xdr:from>
      <xdr:col>4</xdr:col>
      <xdr:colOff>0</xdr:colOff>
      <xdr:row>46</xdr:row>
      <xdr:rowOff>0</xdr:rowOff>
    </xdr:from>
    <xdr:to>
      <xdr:col>5</xdr:col>
      <xdr:colOff>0</xdr:colOff>
      <xdr:row>47</xdr:row>
      <xdr:rowOff>0</xdr:rowOff>
    </xdr:to>
    <xdr:pic>
      <xdr:nvPicPr>
        <xdr:cNvPr id="217" name="Image 216"/>
        <xdr:cNvPicPr>
          <a:picLocks/>
        </xdr:cNvPicPr>
      </xdr:nvPicPr>
      <xdr:blipFill>
        <a:blip xmlns:r="http://schemas.openxmlformats.org/officeDocument/2006/relationships" r:embed="rId75" cstate="print"/>
        <a:stretch>
          <a:fillRect/>
        </a:stretch>
      </xdr:blipFill>
      <xdr:spPr>
        <a:xfrm>
          <a:off x="3571875" y="51939825"/>
          <a:ext cx="1438275" cy="1143000"/>
        </a:xfrm>
        <a:prstGeom prst="rect">
          <a:avLst/>
        </a:prstGeom>
        <a:ln>
          <a:prstDash val="solid"/>
        </a:ln>
      </xdr:spPr>
    </xdr:pic>
    <xdr:clientData/>
  </xdr:twoCellAnchor>
  <xdr:twoCellAnchor editAs="oneCell">
    <xdr:from>
      <xdr:col>4</xdr:col>
      <xdr:colOff>0</xdr:colOff>
      <xdr:row>47</xdr:row>
      <xdr:rowOff>0</xdr:rowOff>
    </xdr:from>
    <xdr:to>
      <xdr:col>5</xdr:col>
      <xdr:colOff>0</xdr:colOff>
      <xdr:row>48</xdr:row>
      <xdr:rowOff>0</xdr:rowOff>
    </xdr:to>
    <xdr:pic>
      <xdr:nvPicPr>
        <xdr:cNvPr id="218" name="Image 217"/>
        <xdr:cNvPicPr>
          <a:picLocks/>
        </xdr:cNvPicPr>
      </xdr:nvPicPr>
      <xdr:blipFill>
        <a:blip xmlns:r="http://schemas.openxmlformats.org/officeDocument/2006/relationships" r:embed="rId76" cstate="print"/>
        <a:stretch>
          <a:fillRect/>
        </a:stretch>
      </xdr:blipFill>
      <xdr:spPr>
        <a:xfrm>
          <a:off x="3571875" y="53082825"/>
          <a:ext cx="1438275" cy="1143000"/>
        </a:xfrm>
        <a:prstGeom prst="rect">
          <a:avLst/>
        </a:prstGeom>
        <a:ln>
          <a:prstDash val="solid"/>
        </a:ln>
      </xdr:spPr>
    </xdr:pic>
    <xdr:clientData/>
  </xdr:twoCellAnchor>
  <xdr:twoCellAnchor editAs="oneCell">
    <xdr:from>
      <xdr:col>4</xdr:col>
      <xdr:colOff>0</xdr:colOff>
      <xdr:row>48</xdr:row>
      <xdr:rowOff>0</xdr:rowOff>
    </xdr:from>
    <xdr:to>
      <xdr:col>5</xdr:col>
      <xdr:colOff>0</xdr:colOff>
      <xdr:row>49</xdr:row>
      <xdr:rowOff>0</xdr:rowOff>
    </xdr:to>
    <xdr:pic>
      <xdr:nvPicPr>
        <xdr:cNvPr id="219" name="Image 218"/>
        <xdr:cNvPicPr>
          <a:picLocks/>
        </xdr:cNvPicPr>
      </xdr:nvPicPr>
      <xdr:blipFill>
        <a:blip xmlns:r="http://schemas.openxmlformats.org/officeDocument/2006/relationships" r:embed="rId77" cstate="print"/>
        <a:stretch>
          <a:fillRect/>
        </a:stretch>
      </xdr:blipFill>
      <xdr:spPr>
        <a:xfrm>
          <a:off x="3571875" y="54225825"/>
          <a:ext cx="1438275" cy="1143000"/>
        </a:xfrm>
        <a:prstGeom prst="rect">
          <a:avLst/>
        </a:prstGeom>
        <a:ln>
          <a:prstDash val="solid"/>
        </a:ln>
      </xdr:spPr>
    </xdr:pic>
    <xdr:clientData/>
  </xdr:twoCellAnchor>
  <xdr:twoCellAnchor editAs="oneCell">
    <xdr:from>
      <xdr:col>4</xdr:col>
      <xdr:colOff>0</xdr:colOff>
      <xdr:row>49</xdr:row>
      <xdr:rowOff>0</xdr:rowOff>
    </xdr:from>
    <xdr:to>
      <xdr:col>5</xdr:col>
      <xdr:colOff>0</xdr:colOff>
      <xdr:row>50</xdr:row>
      <xdr:rowOff>0</xdr:rowOff>
    </xdr:to>
    <xdr:pic>
      <xdr:nvPicPr>
        <xdr:cNvPr id="220" name="Image 219"/>
        <xdr:cNvPicPr>
          <a:picLocks/>
        </xdr:cNvPicPr>
      </xdr:nvPicPr>
      <xdr:blipFill>
        <a:blip xmlns:r="http://schemas.openxmlformats.org/officeDocument/2006/relationships" r:embed="rId78" cstate="print"/>
        <a:stretch>
          <a:fillRect/>
        </a:stretch>
      </xdr:blipFill>
      <xdr:spPr>
        <a:xfrm>
          <a:off x="3571875" y="55368825"/>
          <a:ext cx="1438275" cy="1143000"/>
        </a:xfrm>
        <a:prstGeom prst="rect">
          <a:avLst/>
        </a:prstGeom>
        <a:ln>
          <a:prstDash val="solid"/>
        </a:ln>
      </xdr:spPr>
    </xdr:pic>
    <xdr:clientData/>
  </xdr:twoCellAnchor>
  <xdr:twoCellAnchor editAs="oneCell">
    <xdr:from>
      <xdr:col>4</xdr:col>
      <xdr:colOff>0</xdr:colOff>
      <xdr:row>50</xdr:row>
      <xdr:rowOff>0</xdr:rowOff>
    </xdr:from>
    <xdr:to>
      <xdr:col>5</xdr:col>
      <xdr:colOff>0</xdr:colOff>
      <xdr:row>51</xdr:row>
      <xdr:rowOff>0</xdr:rowOff>
    </xdr:to>
    <xdr:pic>
      <xdr:nvPicPr>
        <xdr:cNvPr id="221" name="Image 220"/>
        <xdr:cNvPicPr>
          <a:picLocks/>
        </xdr:cNvPicPr>
      </xdr:nvPicPr>
      <xdr:blipFill>
        <a:blip xmlns:r="http://schemas.openxmlformats.org/officeDocument/2006/relationships" r:embed="rId79" cstate="print"/>
        <a:stretch>
          <a:fillRect/>
        </a:stretch>
      </xdr:blipFill>
      <xdr:spPr>
        <a:xfrm>
          <a:off x="3571875" y="56511825"/>
          <a:ext cx="1438275" cy="1143000"/>
        </a:xfrm>
        <a:prstGeom prst="rect">
          <a:avLst/>
        </a:prstGeom>
        <a:ln>
          <a:prstDash val="solid"/>
        </a:ln>
      </xdr:spPr>
    </xdr:pic>
    <xdr:clientData/>
  </xdr:twoCellAnchor>
  <xdr:twoCellAnchor editAs="oneCell">
    <xdr:from>
      <xdr:col>4</xdr:col>
      <xdr:colOff>0</xdr:colOff>
      <xdr:row>51</xdr:row>
      <xdr:rowOff>0</xdr:rowOff>
    </xdr:from>
    <xdr:to>
      <xdr:col>5</xdr:col>
      <xdr:colOff>0</xdr:colOff>
      <xdr:row>52</xdr:row>
      <xdr:rowOff>0</xdr:rowOff>
    </xdr:to>
    <xdr:pic>
      <xdr:nvPicPr>
        <xdr:cNvPr id="222" name="Image 221"/>
        <xdr:cNvPicPr>
          <a:picLocks/>
        </xdr:cNvPicPr>
      </xdr:nvPicPr>
      <xdr:blipFill>
        <a:blip xmlns:r="http://schemas.openxmlformats.org/officeDocument/2006/relationships" r:embed="rId80" cstate="print"/>
        <a:stretch>
          <a:fillRect/>
        </a:stretch>
      </xdr:blipFill>
      <xdr:spPr>
        <a:xfrm>
          <a:off x="3571875" y="57654825"/>
          <a:ext cx="1438275" cy="1143000"/>
        </a:xfrm>
        <a:prstGeom prst="rect">
          <a:avLst/>
        </a:prstGeom>
        <a:ln>
          <a:prstDash val="solid"/>
        </a:ln>
      </xdr:spPr>
    </xdr:pic>
    <xdr:clientData/>
  </xdr:twoCellAnchor>
  <xdr:oneCellAnchor>
    <xdr:from>
      <xdr:col>2</xdr:col>
      <xdr:colOff>0</xdr:colOff>
      <xdr:row>23</xdr:row>
      <xdr:rowOff>9000</xdr:rowOff>
    </xdr:from>
    <xdr:ext cx="1121833" cy="1134000"/>
    <xdr:pic>
      <xdr:nvPicPr>
        <xdr:cNvPr id="236" name="Image 794"/>
        <xdr:cNvPicPr>
          <a:picLocks noChangeAspect="1"/>
        </xdr:cNvPicPr>
      </xdr:nvPicPr>
      <xdr:blipFill>
        <a:blip xmlns:r="http://schemas.openxmlformats.org/officeDocument/2006/relationships" r:embed="rId13" cstate="print"/>
        <a:stretch>
          <a:fillRect/>
        </a:stretch>
      </xdr:blipFill>
      <xdr:spPr>
        <a:xfrm>
          <a:off x="1001889" y="25655944"/>
          <a:ext cx="1121833" cy="1134000"/>
        </a:xfrm>
        <a:prstGeom prst="rect">
          <a:avLst/>
        </a:prstGeom>
        <a:ln w="12700">
          <a:noFill/>
          <a:prstDash val="solid"/>
        </a:ln>
      </xdr:spPr>
    </xdr:pic>
    <xdr:clientData/>
  </xdr:oneCellAnchor>
  <xdr:oneCellAnchor>
    <xdr:from>
      <xdr:col>2</xdr:col>
      <xdr:colOff>0</xdr:colOff>
      <xdr:row>27</xdr:row>
      <xdr:rowOff>0</xdr:rowOff>
    </xdr:from>
    <xdr:ext cx="1121833" cy="1143000"/>
    <xdr:pic>
      <xdr:nvPicPr>
        <xdr:cNvPr id="240" name="Image 701"/>
        <xdr:cNvPicPr>
          <a:picLocks noChangeAspect="1"/>
        </xdr:cNvPicPr>
      </xdr:nvPicPr>
      <xdr:blipFill>
        <a:blip xmlns:r="http://schemas.openxmlformats.org/officeDocument/2006/relationships" r:embed="rId15"/>
        <a:stretch>
          <a:fillRect/>
        </a:stretch>
      </xdr:blipFill>
      <xdr:spPr>
        <a:xfrm>
          <a:off x="1001889" y="30218944"/>
          <a:ext cx="1121833" cy="1143000"/>
        </a:xfrm>
        <a:prstGeom prst="rect">
          <a:avLst/>
        </a:prstGeom>
        <a:ln w="12700">
          <a:noFill/>
          <a:prstDash val="solid"/>
        </a:ln>
      </xdr:spPr>
    </xdr:pic>
    <xdr:clientData/>
  </xdr:oneCellAnchor>
  <xdr:oneCellAnchor>
    <xdr:from>
      <xdr:col>2</xdr:col>
      <xdr:colOff>0</xdr:colOff>
      <xdr:row>28</xdr:row>
      <xdr:rowOff>0</xdr:rowOff>
    </xdr:from>
    <xdr:ext cx="1121833" cy="1134000"/>
    <xdr:pic>
      <xdr:nvPicPr>
        <xdr:cNvPr id="244" name="Image 448"/>
        <xdr:cNvPicPr>
          <a:picLocks noChangeAspect="1"/>
        </xdr:cNvPicPr>
      </xdr:nvPicPr>
      <xdr:blipFill>
        <a:blip xmlns:r="http://schemas.openxmlformats.org/officeDocument/2006/relationships" r:embed="rId81" cstate="print"/>
        <a:stretch>
          <a:fillRect/>
        </a:stretch>
      </xdr:blipFill>
      <xdr:spPr>
        <a:xfrm>
          <a:off x="1001889" y="31361944"/>
          <a:ext cx="1121833" cy="1134000"/>
        </a:xfrm>
        <a:prstGeom prst="rect">
          <a:avLst/>
        </a:prstGeom>
        <a:ln w="12700">
          <a:noFill/>
          <a:prstDash val="solid"/>
        </a:ln>
      </xdr:spPr>
    </xdr:pic>
    <xdr:clientData/>
  </xdr:oneCellAnchor>
  <xdr:oneCellAnchor>
    <xdr:from>
      <xdr:col>2</xdr:col>
      <xdr:colOff>0</xdr:colOff>
      <xdr:row>39</xdr:row>
      <xdr:rowOff>0</xdr:rowOff>
    </xdr:from>
    <xdr:ext cx="751210" cy="1134000"/>
    <xdr:pic>
      <xdr:nvPicPr>
        <xdr:cNvPr id="245" name="Image 630"/>
        <xdr:cNvPicPr>
          <a:picLocks noChangeAspect="1"/>
        </xdr:cNvPicPr>
      </xdr:nvPicPr>
      <xdr:blipFill>
        <a:blip xmlns:r="http://schemas.openxmlformats.org/officeDocument/2006/relationships" r:embed="rId82" cstate="print"/>
        <a:stretch>
          <a:fillRect/>
        </a:stretch>
      </xdr:blipFill>
      <xdr:spPr>
        <a:xfrm>
          <a:off x="1001889" y="43934944"/>
          <a:ext cx="751210" cy="1134000"/>
        </a:xfrm>
        <a:prstGeom prst="rect">
          <a:avLst/>
        </a:prstGeom>
        <a:ln w="12700">
          <a:noFill/>
          <a:prstDash val="solid"/>
        </a:ln>
      </xdr:spPr>
    </xdr:pic>
    <xdr:clientData/>
  </xdr:oneCellAnchor>
  <xdr:oneCellAnchor>
    <xdr:from>
      <xdr:col>2</xdr:col>
      <xdr:colOff>0</xdr:colOff>
      <xdr:row>44</xdr:row>
      <xdr:rowOff>9000</xdr:rowOff>
    </xdr:from>
    <xdr:ext cx="751210" cy="1134000"/>
    <xdr:pic>
      <xdr:nvPicPr>
        <xdr:cNvPr id="247" name="Image 630"/>
        <xdr:cNvPicPr>
          <a:picLocks noChangeAspect="1"/>
        </xdr:cNvPicPr>
      </xdr:nvPicPr>
      <xdr:blipFill>
        <a:blip xmlns:r="http://schemas.openxmlformats.org/officeDocument/2006/relationships" r:embed="rId82" cstate="print"/>
        <a:stretch>
          <a:fillRect/>
        </a:stretch>
      </xdr:blipFill>
      <xdr:spPr>
        <a:xfrm>
          <a:off x="1001889" y="49658944"/>
          <a:ext cx="751210" cy="1134000"/>
        </a:xfrm>
        <a:prstGeom prst="rect">
          <a:avLst/>
        </a:prstGeom>
        <a:ln w="12700">
          <a:noFill/>
          <a:prstDash val="solid"/>
        </a:ln>
      </xdr:spPr>
    </xdr:pic>
    <xdr:clientData/>
  </xdr:oneCellAnchor>
  <xdr:oneCellAnchor>
    <xdr:from>
      <xdr:col>2</xdr:col>
      <xdr:colOff>0</xdr:colOff>
      <xdr:row>41</xdr:row>
      <xdr:rowOff>9000</xdr:rowOff>
    </xdr:from>
    <xdr:ext cx="751210" cy="1134000"/>
    <xdr:pic>
      <xdr:nvPicPr>
        <xdr:cNvPr id="248" name="Image 630"/>
        <xdr:cNvPicPr>
          <a:picLocks noChangeAspect="1"/>
        </xdr:cNvPicPr>
      </xdr:nvPicPr>
      <xdr:blipFill>
        <a:blip xmlns:r="http://schemas.openxmlformats.org/officeDocument/2006/relationships" r:embed="rId82" cstate="print"/>
        <a:stretch>
          <a:fillRect/>
        </a:stretch>
      </xdr:blipFill>
      <xdr:spPr>
        <a:xfrm>
          <a:off x="1001889" y="46229944"/>
          <a:ext cx="751210" cy="1134000"/>
        </a:xfrm>
        <a:prstGeom prst="rect">
          <a:avLst/>
        </a:prstGeom>
        <a:ln w="12700">
          <a:noFill/>
          <a:prstDash val="solid"/>
        </a:ln>
      </xdr:spPr>
    </xdr:pic>
    <xdr:clientData/>
  </xdr:oneCellAnchor>
  <xdr:oneCellAnchor>
    <xdr:from>
      <xdr:col>2</xdr:col>
      <xdr:colOff>0</xdr:colOff>
      <xdr:row>40</xdr:row>
      <xdr:rowOff>9000</xdr:rowOff>
    </xdr:from>
    <xdr:ext cx="751209" cy="1134000"/>
    <xdr:pic>
      <xdr:nvPicPr>
        <xdr:cNvPr id="249" name="Image 448"/>
        <xdr:cNvPicPr>
          <a:picLocks noChangeAspect="1"/>
        </xdr:cNvPicPr>
      </xdr:nvPicPr>
      <xdr:blipFill>
        <a:blip xmlns:r="http://schemas.openxmlformats.org/officeDocument/2006/relationships" r:embed="rId81" cstate="print"/>
        <a:stretch>
          <a:fillRect/>
        </a:stretch>
      </xdr:blipFill>
      <xdr:spPr>
        <a:xfrm>
          <a:off x="1001889" y="45086944"/>
          <a:ext cx="751209" cy="1134000"/>
        </a:xfrm>
        <a:prstGeom prst="rect">
          <a:avLst/>
        </a:prstGeom>
        <a:ln w="12700">
          <a:noFill/>
          <a:prstDash val="solid"/>
        </a:ln>
      </xdr:spPr>
    </xdr:pic>
    <xdr:clientData/>
  </xdr:oneCellAnchor>
  <xdr:oneCellAnchor>
    <xdr:from>
      <xdr:col>2</xdr:col>
      <xdr:colOff>0</xdr:colOff>
      <xdr:row>45</xdr:row>
      <xdr:rowOff>9000</xdr:rowOff>
    </xdr:from>
    <xdr:ext cx="751209" cy="1134000"/>
    <xdr:pic>
      <xdr:nvPicPr>
        <xdr:cNvPr id="250" name="Image 448"/>
        <xdr:cNvPicPr>
          <a:picLocks noChangeAspect="1"/>
        </xdr:cNvPicPr>
      </xdr:nvPicPr>
      <xdr:blipFill>
        <a:blip xmlns:r="http://schemas.openxmlformats.org/officeDocument/2006/relationships" r:embed="rId81" cstate="print"/>
        <a:stretch>
          <a:fillRect/>
        </a:stretch>
      </xdr:blipFill>
      <xdr:spPr>
        <a:xfrm>
          <a:off x="1001889" y="50801944"/>
          <a:ext cx="751209" cy="1134000"/>
        </a:xfrm>
        <a:prstGeom prst="rect">
          <a:avLst/>
        </a:prstGeom>
        <a:ln w="12700">
          <a:noFill/>
          <a:prstDash val="solid"/>
        </a:ln>
      </xdr:spPr>
    </xdr:pic>
    <xdr:clientData/>
  </xdr:oneCellAnchor>
  <xdr:oneCellAnchor>
    <xdr:from>
      <xdr:col>2</xdr:col>
      <xdr:colOff>0</xdr:colOff>
      <xdr:row>51</xdr:row>
      <xdr:rowOff>9000</xdr:rowOff>
    </xdr:from>
    <xdr:ext cx="751210" cy="1134000"/>
    <xdr:pic>
      <xdr:nvPicPr>
        <xdr:cNvPr id="256" name="Image 678"/>
        <xdr:cNvPicPr>
          <a:picLocks noChangeAspect="1"/>
        </xdr:cNvPicPr>
      </xdr:nvPicPr>
      <xdr:blipFill>
        <a:blip xmlns:r="http://schemas.openxmlformats.org/officeDocument/2006/relationships" r:embed="rId22" cstate="print"/>
        <a:stretch>
          <a:fillRect/>
        </a:stretch>
      </xdr:blipFill>
      <xdr:spPr>
        <a:xfrm>
          <a:off x="1001889" y="57659944"/>
          <a:ext cx="751210" cy="1134000"/>
        </a:xfrm>
        <a:prstGeom prst="rect">
          <a:avLst/>
        </a:prstGeom>
        <a:ln w="12700">
          <a:noFill/>
          <a:prstDash val="solid"/>
        </a:ln>
      </xdr:spPr>
    </xdr:pic>
    <xdr:clientData/>
  </xdr:oneCellAnchor>
  <xdr:oneCellAnchor>
    <xdr:from>
      <xdr:col>2</xdr:col>
      <xdr:colOff>0</xdr:colOff>
      <xdr:row>50</xdr:row>
      <xdr:rowOff>0</xdr:rowOff>
    </xdr:from>
    <xdr:ext cx="751210" cy="1134000"/>
    <xdr:pic>
      <xdr:nvPicPr>
        <xdr:cNvPr id="257" name="Image 678"/>
        <xdr:cNvPicPr>
          <a:picLocks noChangeAspect="1"/>
        </xdr:cNvPicPr>
      </xdr:nvPicPr>
      <xdr:blipFill>
        <a:blip xmlns:r="http://schemas.openxmlformats.org/officeDocument/2006/relationships" r:embed="rId22" cstate="print"/>
        <a:stretch>
          <a:fillRect/>
        </a:stretch>
      </xdr:blipFill>
      <xdr:spPr>
        <a:xfrm>
          <a:off x="873125" y="56515000"/>
          <a:ext cx="751210" cy="1134000"/>
        </a:xfrm>
        <a:prstGeom prst="rect">
          <a:avLst/>
        </a:prstGeom>
        <a:ln w="12700">
          <a:noFill/>
          <a:prstDash val="solid"/>
        </a:ln>
      </xdr:spPr>
    </xdr:pic>
    <xdr:clientData/>
  </xdr:oneCellAnchor>
</xdr:wsDr>
</file>

<file path=xl/drawings/drawing4.xml><?xml version="1.0" encoding="utf-8"?>
<xdr:wsDr xmlns:xdr="http://schemas.openxmlformats.org/drawingml/2006/spreadsheetDrawing" xmlns:a="http://schemas.openxmlformats.org/drawingml/2006/main">
  <xdr:twoCellAnchor>
    <xdr:from>
      <xdr:col>43</xdr:col>
      <xdr:colOff>0</xdr:colOff>
      <xdr:row>2</xdr:row>
      <xdr:rowOff>0</xdr:rowOff>
    </xdr:from>
    <xdr:to>
      <xdr:col>57</xdr:col>
      <xdr:colOff>0</xdr:colOff>
      <xdr:row>7</xdr:row>
      <xdr:rowOff>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95250</xdr:colOff>
      <xdr:row>2</xdr:row>
      <xdr:rowOff>0</xdr:rowOff>
    </xdr:from>
    <xdr:to>
      <xdr:col>29</xdr:col>
      <xdr:colOff>0</xdr:colOff>
      <xdr:row>7</xdr:row>
      <xdr:rowOff>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29</xdr:col>
      <xdr:colOff>0</xdr:colOff>
      <xdr:row>2</xdr:row>
      <xdr:rowOff>0</xdr:rowOff>
    </xdr:from>
    <xdr:to>
      <xdr:col>43</xdr:col>
      <xdr:colOff>0</xdr:colOff>
      <xdr:row>7</xdr:row>
      <xdr:rowOff>0</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57</xdr:col>
      <xdr:colOff>0</xdr:colOff>
      <xdr:row>2</xdr:row>
      <xdr:rowOff>0</xdr:rowOff>
    </xdr:from>
    <xdr:to>
      <xdr:col>71</xdr:col>
      <xdr:colOff>0</xdr:colOff>
      <xdr:row>7</xdr:row>
      <xdr:rowOff>0</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72</xdr:col>
      <xdr:colOff>0</xdr:colOff>
      <xdr:row>2</xdr:row>
      <xdr:rowOff>0</xdr:rowOff>
    </xdr:from>
    <xdr:to>
      <xdr:col>86</xdr:col>
      <xdr:colOff>0</xdr:colOff>
      <xdr:row>7</xdr:row>
      <xdr:rowOff>0</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43</xdr:col>
      <xdr:colOff>0</xdr:colOff>
      <xdr:row>9</xdr:row>
      <xdr:rowOff>0</xdr:rowOff>
    </xdr:from>
    <xdr:to>
      <xdr:col>57</xdr:col>
      <xdr:colOff>0</xdr:colOff>
      <xdr:row>14</xdr:row>
      <xdr:rowOff>0</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0</xdr:colOff>
      <xdr:row>9</xdr:row>
      <xdr:rowOff>0</xdr:rowOff>
    </xdr:from>
    <xdr:to>
      <xdr:col>29</xdr:col>
      <xdr:colOff>0</xdr:colOff>
      <xdr:row>14</xdr:row>
      <xdr:rowOff>0</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29</xdr:col>
      <xdr:colOff>0</xdr:colOff>
      <xdr:row>9</xdr:row>
      <xdr:rowOff>0</xdr:rowOff>
    </xdr:from>
    <xdr:to>
      <xdr:col>43</xdr:col>
      <xdr:colOff>0</xdr:colOff>
      <xdr:row>14</xdr:row>
      <xdr:rowOff>0</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57</xdr:col>
      <xdr:colOff>0</xdr:colOff>
      <xdr:row>9</xdr:row>
      <xdr:rowOff>0</xdr:rowOff>
    </xdr:from>
    <xdr:to>
      <xdr:col>71</xdr:col>
      <xdr:colOff>0</xdr:colOff>
      <xdr:row>14</xdr:row>
      <xdr:rowOff>0</xdr:rowOff>
    </xdr:to>
    <xdr:graphicFrame macro="">
      <xdr:nvGraphicFramePr>
        <xdr:cNvPr id="10" name="Chart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43</xdr:col>
      <xdr:colOff>0</xdr:colOff>
      <xdr:row>15</xdr:row>
      <xdr:rowOff>0</xdr:rowOff>
    </xdr:from>
    <xdr:to>
      <xdr:col>57</xdr:col>
      <xdr:colOff>0</xdr:colOff>
      <xdr:row>19</xdr:row>
      <xdr:rowOff>0</xdr:rowOff>
    </xdr:to>
    <xdr:graphicFrame macro="">
      <xdr:nvGraphicFramePr>
        <xdr:cNvPr id="11" name="Chart 1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15</xdr:col>
      <xdr:colOff>0</xdr:colOff>
      <xdr:row>15</xdr:row>
      <xdr:rowOff>0</xdr:rowOff>
    </xdr:from>
    <xdr:to>
      <xdr:col>29</xdr:col>
      <xdr:colOff>0</xdr:colOff>
      <xdr:row>19</xdr:row>
      <xdr:rowOff>0</xdr:rowOff>
    </xdr:to>
    <xdr:graphicFrame macro="">
      <xdr:nvGraphicFramePr>
        <xdr:cNvPr id="12" name="Chart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29</xdr:col>
      <xdr:colOff>0</xdr:colOff>
      <xdr:row>15</xdr:row>
      <xdr:rowOff>0</xdr:rowOff>
    </xdr:from>
    <xdr:to>
      <xdr:col>43</xdr:col>
      <xdr:colOff>0</xdr:colOff>
      <xdr:row>19</xdr:row>
      <xdr:rowOff>0</xdr:rowOff>
    </xdr:to>
    <xdr:graphicFrame macro="">
      <xdr:nvGraphicFramePr>
        <xdr:cNvPr id="13" name="Chart 1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57</xdr:col>
      <xdr:colOff>0</xdr:colOff>
      <xdr:row>15</xdr:row>
      <xdr:rowOff>0</xdr:rowOff>
    </xdr:from>
    <xdr:to>
      <xdr:col>71</xdr:col>
      <xdr:colOff>0</xdr:colOff>
      <xdr:row>19</xdr:row>
      <xdr:rowOff>0</xdr:rowOff>
    </xdr:to>
    <xdr:graphicFrame macro="">
      <xdr:nvGraphicFramePr>
        <xdr:cNvPr id="14" name="Chart 1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2</xdr:col>
      <xdr:colOff>0</xdr:colOff>
      <xdr:row>37</xdr:row>
      <xdr:rowOff>9000</xdr:rowOff>
    </xdr:from>
    <xdr:to>
      <xdr:col>2</xdr:col>
      <xdr:colOff>707595</xdr:colOff>
      <xdr:row>38</xdr:row>
      <xdr:rowOff>0</xdr:rowOff>
    </xdr:to>
    <xdr:pic>
      <xdr:nvPicPr>
        <xdr:cNvPr id="15" name="Picture 1"/>
        <xdr:cNvPicPr>
          <a:picLocks noChangeAspect="1"/>
        </xdr:cNvPicPr>
      </xdr:nvPicPr>
      <xdr:blipFill>
        <a:blip xmlns:r="http://schemas.openxmlformats.org/officeDocument/2006/relationships" r:embed="rId14"/>
        <a:stretch>
          <a:fillRect/>
        </a:stretch>
      </xdr:blipFill>
      <xdr:spPr>
        <a:xfrm>
          <a:off x="878417" y="40723083"/>
          <a:ext cx="707595" cy="1134000"/>
        </a:xfrm>
        <a:prstGeom prst="rect">
          <a:avLst/>
        </a:prstGeom>
        <a:ln w="12700">
          <a:noFill/>
          <a:prstDash val="solid"/>
        </a:ln>
      </xdr:spPr>
    </xdr:pic>
    <xdr:clientData/>
  </xdr:twoCellAnchor>
  <xdr:twoCellAnchor editAs="oneCell">
    <xdr:from>
      <xdr:col>2</xdr:col>
      <xdr:colOff>0</xdr:colOff>
      <xdr:row>36</xdr:row>
      <xdr:rowOff>9000</xdr:rowOff>
    </xdr:from>
    <xdr:to>
      <xdr:col>2</xdr:col>
      <xdr:colOff>685440</xdr:colOff>
      <xdr:row>37</xdr:row>
      <xdr:rowOff>0</xdr:rowOff>
    </xdr:to>
    <xdr:pic>
      <xdr:nvPicPr>
        <xdr:cNvPr id="16" name="Picture 2"/>
        <xdr:cNvPicPr>
          <a:picLocks noChangeAspect="1"/>
        </xdr:cNvPicPr>
      </xdr:nvPicPr>
      <xdr:blipFill>
        <a:blip xmlns:r="http://schemas.openxmlformats.org/officeDocument/2006/relationships" r:embed="rId15"/>
        <a:stretch>
          <a:fillRect/>
        </a:stretch>
      </xdr:blipFill>
      <xdr:spPr>
        <a:xfrm>
          <a:off x="878417" y="39580083"/>
          <a:ext cx="685440" cy="1134000"/>
        </a:xfrm>
        <a:prstGeom prst="rect">
          <a:avLst/>
        </a:prstGeom>
        <a:ln w="12700">
          <a:noFill/>
          <a:prstDash val="solid"/>
        </a:ln>
      </xdr:spPr>
    </xdr:pic>
    <xdr:clientData/>
  </xdr:twoCellAnchor>
  <xdr:twoCellAnchor editAs="oneCell">
    <xdr:from>
      <xdr:col>2</xdr:col>
      <xdr:colOff>0</xdr:colOff>
      <xdr:row>38</xdr:row>
      <xdr:rowOff>9000</xdr:rowOff>
    </xdr:from>
    <xdr:to>
      <xdr:col>2</xdr:col>
      <xdr:colOff>738835</xdr:colOff>
      <xdr:row>39</xdr:row>
      <xdr:rowOff>0</xdr:rowOff>
    </xdr:to>
    <xdr:pic>
      <xdr:nvPicPr>
        <xdr:cNvPr id="17" name="Picture 3"/>
        <xdr:cNvPicPr>
          <a:picLocks noChangeAspect="1"/>
        </xdr:cNvPicPr>
      </xdr:nvPicPr>
      <xdr:blipFill>
        <a:blip xmlns:r="http://schemas.openxmlformats.org/officeDocument/2006/relationships" r:embed="rId16"/>
        <a:stretch>
          <a:fillRect/>
        </a:stretch>
      </xdr:blipFill>
      <xdr:spPr>
        <a:xfrm>
          <a:off x="878417" y="41866083"/>
          <a:ext cx="738835" cy="1134000"/>
        </a:xfrm>
        <a:prstGeom prst="rect">
          <a:avLst/>
        </a:prstGeom>
        <a:ln w="12700">
          <a:noFill/>
          <a:prstDash val="solid"/>
        </a:ln>
      </xdr:spPr>
    </xdr:pic>
    <xdr:clientData/>
  </xdr:twoCellAnchor>
  <xdr:twoCellAnchor editAs="oneCell">
    <xdr:from>
      <xdr:col>2</xdr:col>
      <xdr:colOff>0</xdr:colOff>
      <xdr:row>35</xdr:row>
      <xdr:rowOff>9000</xdr:rowOff>
    </xdr:from>
    <xdr:to>
      <xdr:col>2</xdr:col>
      <xdr:colOff>685441</xdr:colOff>
      <xdr:row>36</xdr:row>
      <xdr:rowOff>0</xdr:rowOff>
    </xdr:to>
    <xdr:pic>
      <xdr:nvPicPr>
        <xdr:cNvPr id="18" name="Picture 4"/>
        <xdr:cNvPicPr>
          <a:picLocks noChangeAspect="1"/>
        </xdr:cNvPicPr>
      </xdr:nvPicPr>
      <xdr:blipFill>
        <a:blip xmlns:r="http://schemas.openxmlformats.org/officeDocument/2006/relationships" r:embed="rId17"/>
        <a:stretch>
          <a:fillRect/>
        </a:stretch>
      </xdr:blipFill>
      <xdr:spPr>
        <a:xfrm>
          <a:off x="878417" y="38437083"/>
          <a:ext cx="685441" cy="1134000"/>
        </a:xfrm>
        <a:prstGeom prst="rect">
          <a:avLst/>
        </a:prstGeom>
        <a:ln w="12700">
          <a:noFill/>
          <a:prstDash val="solid"/>
        </a:ln>
      </xdr:spPr>
    </xdr:pic>
    <xdr:clientData/>
  </xdr:twoCellAnchor>
  <xdr:twoCellAnchor editAs="oneCell">
    <xdr:from>
      <xdr:col>2</xdr:col>
      <xdr:colOff>0</xdr:colOff>
      <xdr:row>2</xdr:row>
      <xdr:rowOff>0</xdr:rowOff>
    </xdr:from>
    <xdr:to>
      <xdr:col>3</xdr:col>
      <xdr:colOff>0</xdr:colOff>
      <xdr:row>3</xdr:row>
      <xdr:rowOff>0</xdr:rowOff>
    </xdr:to>
    <xdr:pic>
      <xdr:nvPicPr>
        <xdr:cNvPr id="19" name="Picture 5"/>
        <xdr:cNvPicPr>
          <a:picLocks noChangeAspect="1"/>
        </xdr:cNvPicPr>
      </xdr:nvPicPr>
      <xdr:blipFill>
        <a:blip xmlns:r="http://schemas.openxmlformats.org/officeDocument/2006/relationships" r:embed="rId18"/>
        <a:stretch>
          <a:fillRect/>
        </a:stretch>
      </xdr:blipFill>
      <xdr:spPr>
        <a:xfrm>
          <a:off x="895350" y="723900"/>
          <a:ext cx="1466850" cy="1143000"/>
        </a:xfrm>
        <a:prstGeom prst="rect">
          <a:avLst/>
        </a:prstGeom>
        <a:ln w="12700">
          <a:noFill/>
          <a:prstDash val="solid"/>
        </a:ln>
      </xdr:spPr>
    </xdr:pic>
    <xdr:clientData/>
  </xdr:twoCellAnchor>
  <xdr:twoCellAnchor editAs="oneCell">
    <xdr:from>
      <xdr:col>2</xdr:col>
      <xdr:colOff>0</xdr:colOff>
      <xdr:row>3</xdr:row>
      <xdr:rowOff>0</xdr:rowOff>
    </xdr:from>
    <xdr:to>
      <xdr:col>3</xdr:col>
      <xdr:colOff>0</xdr:colOff>
      <xdr:row>4</xdr:row>
      <xdr:rowOff>0</xdr:rowOff>
    </xdr:to>
    <xdr:pic>
      <xdr:nvPicPr>
        <xdr:cNvPr id="20" name="Picture 7"/>
        <xdr:cNvPicPr>
          <a:picLocks noChangeAspect="1"/>
        </xdr:cNvPicPr>
      </xdr:nvPicPr>
      <xdr:blipFill>
        <a:blip xmlns:r="http://schemas.openxmlformats.org/officeDocument/2006/relationships" r:embed="rId19"/>
        <a:stretch>
          <a:fillRect/>
        </a:stretch>
      </xdr:blipFill>
      <xdr:spPr>
        <a:xfrm>
          <a:off x="895350" y="1866900"/>
          <a:ext cx="1466850" cy="1143000"/>
        </a:xfrm>
        <a:prstGeom prst="rect">
          <a:avLst/>
        </a:prstGeom>
        <a:ln w="12700">
          <a:noFill/>
          <a:prstDash val="solid"/>
        </a:ln>
      </xdr:spPr>
    </xdr:pic>
    <xdr:clientData/>
  </xdr:twoCellAnchor>
  <xdr:twoCellAnchor editAs="oneCell">
    <xdr:from>
      <xdr:col>2</xdr:col>
      <xdr:colOff>0</xdr:colOff>
      <xdr:row>8</xdr:row>
      <xdr:rowOff>0</xdr:rowOff>
    </xdr:from>
    <xdr:to>
      <xdr:col>3</xdr:col>
      <xdr:colOff>0</xdr:colOff>
      <xdr:row>9</xdr:row>
      <xdr:rowOff>0</xdr:rowOff>
    </xdr:to>
    <xdr:pic>
      <xdr:nvPicPr>
        <xdr:cNvPr id="21" name="Picture 8"/>
        <xdr:cNvPicPr>
          <a:picLocks noChangeAspect="1"/>
        </xdr:cNvPicPr>
      </xdr:nvPicPr>
      <xdr:blipFill>
        <a:blip xmlns:r="http://schemas.openxmlformats.org/officeDocument/2006/relationships" r:embed="rId20"/>
        <a:stretch>
          <a:fillRect/>
        </a:stretch>
      </xdr:blipFill>
      <xdr:spPr>
        <a:xfrm>
          <a:off x="878417" y="7567083"/>
          <a:ext cx="1460500" cy="1143000"/>
        </a:xfrm>
        <a:prstGeom prst="rect">
          <a:avLst/>
        </a:prstGeom>
        <a:ln w="12700">
          <a:noFill/>
          <a:prstDash val="solid"/>
        </a:ln>
      </xdr:spPr>
    </xdr:pic>
    <xdr:clientData/>
  </xdr:twoCellAnchor>
  <xdr:twoCellAnchor editAs="oneCell">
    <xdr:from>
      <xdr:col>2</xdr:col>
      <xdr:colOff>0</xdr:colOff>
      <xdr:row>7</xdr:row>
      <xdr:rowOff>0</xdr:rowOff>
    </xdr:from>
    <xdr:to>
      <xdr:col>3</xdr:col>
      <xdr:colOff>0</xdr:colOff>
      <xdr:row>8</xdr:row>
      <xdr:rowOff>0</xdr:rowOff>
    </xdr:to>
    <xdr:pic>
      <xdr:nvPicPr>
        <xdr:cNvPr id="22" name="Picture 9"/>
        <xdr:cNvPicPr>
          <a:picLocks noChangeAspect="1"/>
        </xdr:cNvPicPr>
      </xdr:nvPicPr>
      <xdr:blipFill>
        <a:blip xmlns:r="http://schemas.openxmlformats.org/officeDocument/2006/relationships" r:embed="rId21"/>
        <a:stretch>
          <a:fillRect/>
        </a:stretch>
      </xdr:blipFill>
      <xdr:spPr>
        <a:xfrm>
          <a:off x="878417" y="6424083"/>
          <a:ext cx="1460500" cy="1143000"/>
        </a:xfrm>
        <a:prstGeom prst="rect">
          <a:avLst/>
        </a:prstGeom>
        <a:ln w="12700">
          <a:noFill/>
          <a:prstDash val="solid"/>
        </a:ln>
      </xdr:spPr>
    </xdr:pic>
    <xdr:clientData/>
  </xdr:twoCellAnchor>
  <xdr:twoCellAnchor editAs="oneCell">
    <xdr:from>
      <xdr:col>2</xdr:col>
      <xdr:colOff>0</xdr:colOff>
      <xdr:row>5</xdr:row>
      <xdr:rowOff>0</xdr:rowOff>
    </xdr:from>
    <xdr:to>
      <xdr:col>3</xdr:col>
      <xdr:colOff>0</xdr:colOff>
      <xdr:row>6</xdr:row>
      <xdr:rowOff>0</xdr:rowOff>
    </xdr:to>
    <xdr:pic>
      <xdr:nvPicPr>
        <xdr:cNvPr id="23" name="Picture 10"/>
        <xdr:cNvPicPr>
          <a:picLocks noChangeAspect="1"/>
        </xdr:cNvPicPr>
      </xdr:nvPicPr>
      <xdr:blipFill>
        <a:blip xmlns:r="http://schemas.openxmlformats.org/officeDocument/2006/relationships" r:embed="rId22"/>
        <a:stretch>
          <a:fillRect/>
        </a:stretch>
      </xdr:blipFill>
      <xdr:spPr>
        <a:xfrm>
          <a:off x="878417" y="4138083"/>
          <a:ext cx="1460500" cy="1143000"/>
        </a:xfrm>
        <a:prstGeom prst="rect">
          <a:avLst/>
        </a:prstGeom>
        <a:ln w="12700">
          <a:noFill/>
          <a:prstDash val="solid"/>
        </a:ln>
      </xdr:spPr>
    </xdr:pic>
    <xdr:clientData/>
  </xdr:twoCellAnchor>
  <xdr:twoCellAnchor editAs="oneCell">
    <xdr:from>
      <xdr:col>2</xdr:col>
      <xdr:colOff>1</xdr:colOff>
      <xdr:row>4</xdr:row>
      <xdr:rowOff>0</xdr:rowOff>
    </xdr:from>
    <xdr:to>
      <xdr:col>3</xdr:col>
      <xdr:colOff>1</xdr:colOff>
      <xdr:row>5</xdr:row>
      <xdr:rowOff>0</xdr:rowOff>
    </xdr:to>
    <xdr:pic>
      <xdr:nvPicPr>
        <xdr:cNvPr id="24" name="Picture 11"/>
        <xdr:cNvPicPr>
          <a:picLocks noChangeAspect="1"/>
        </xdr:cNvPicPr>
      </xdr:nvPicPr>
      <xdr:blipFill>
        <a:blip xmlns:r="http://schemas.openxmlformats.org/officeDocument/2006/relationships" r:embed="rId23"/>
        <a:stretch>
          <a:fillRect/>
        </a:stretch>
      </xdr:blipFill>
      <xdr:spPr>
        <a:xfrm>
          <a:off x="878418" y="2995083"/>
          <a:ext cx="1460500" cy="1143000"/>
        </a:xfrm>
        <a:prstGeom prst="rect">
          <a:avLst/>
        </a:prstGeom>
        <a:ln w="12700">
          <a:noFill/>
          <a:prstDash val="solid"/>
        </a:ln>
      </xdr:spPr>
    </xdr:pic>
    <xdr:clientData/>
  </xdr:twoCellAnchor>
  <xdr:twoCellAnchor editAs="oneCell">
    <xdr:from>
      <xdr:col>2</xdr:col>
      <xdr:colOff>0</xdr:colOff>
      <xdr:row>26</xdr:row>
      <xdr:rowOff>9000</xdr:rowOff>
    </xdr:from>
    <xdr:to>
      <xdr:col>2</xdr:col>
      <xdr:colOff>329232</xdr:colOff>
      <xdr:row>27</xdr:row>
      <xdr:rowOff>0</xdr:rowOff>
    </xdr:to>
    <xdr:pic>
      <xdr:nvPicPr>
        <xdr:cNvPr id="25" name="Picture 12"/>
        <xdr:cNvPicPr>
          <a:picLocks noChangeAspect="1"/>
        </xdr:cNvPicPr>
      </xdr:nvPicPr>
      <xdr:blipFill>
        <a:blip xmlns:r="http://schemas.openxmlformats.org/officeDocument/2006/relationships" r:embed="rId24"/>
        <a:stretch>
          <a:fillRect/>
        </a:stretch>
      </xdr:blipFill>
      <xdr:spPr>
        <a:xfrm>
          <a:off x="878417" y="28150083"/>
          <a:ext cx="329232" cy="1134000"/>
        </a:xfrm>
        <a:prstGeom prst="rect">
          <a:avLst/>
        </a:prstGeom>
        <a:ln w="12700">
          <a:noFill/>
          <a:prstDash val="solid"/>
        </a:ln>
      </xdr:spPr>
    </xdr:pic>
    <xdr:clientData/>
  </xdr:twoCellAnchor>
  <xdr:twoCellAnchor editAs="oneCell">
    <xdr:from>
      <xdr:col>2</xdr:col>
      <xdr:colOff>0</xdr:colOff>
      <xdr:row>25</xdr:row>
      <xdr:rowOff>9000</xdr:rowOff>
    </xdr:from>
    <xdr:to>
      <xdr:col>2</xdr:col>
      <xdr:colOff>304896</xdr:colOff>
      <xdr:row>26</xdr:row>
      <xdr:rowOff>0</xdr:rowOff>
    </xdr:to>
    <xdr:pic>
      <xdr:nvPicPr>
        <xdr:cNvPr id="26" name="Picture 13"/>
        <xdr:cNvPicPr>
          <a:picLocks noChangeAspect="1"/>
        </xdr:cNvPicPr>
      </xdr:nvPicPr>
      <xdr:blipFill>
        <a:blip xmlns:r="http://schemas.openxmlformats.org/officeDocument/2006/relationships" r:embed="rId25"/>
        <a:stretch>
          <a:fillRect/>
        </a:stretch>
      </xdr:blipFill>
      <xdr:spPr>
        <a:xfrm>
          <a:off x="878417" y="27007083"/>
          <a:ext cx="304896" cy="1134000"/>
        </a:xfrm>
        <a:prstGeom prst="rect">
          <a:avLst/>
        </a:prstGeom>
        <a:ln w="12700">
          <a:noFill/>
          <a:prstDash val="solid"/>
        </a:ln>
      </xdr:spPr>
    </xdr:pic>
    <xdr:clientData/>
  </xdr:twoCellAnchor>
  <xdr:twoCellAnchor editAs="oneCell">
    <xdr:from>
      <xdr:col>2</xdr:col>
      <xdr:colOff>0</xdr:colOff>
      <xdr:row>28</xdr:row>
      <xdr:rowOff>0</xdr:rowOff>
    </xdr:from>
    <xdr:to>
      <xdr:col>2</xdr:col>
      <xdr:colOff>338279</xdr:colOff>
      <xdr:row>28</xdr:row>
      <xdr:rowOff>1134000</xdr:rowOff>
    </xdr:to>
    <xdr:pic>
      <xdr:nvPicPr>
        <xdr:cNvPr id="27" name="Picture 14"/>
        <xdr:cNvPicPr>
          <a:picLocks noChangeAspect="1"/>
        </xdr:cNvPicPr>
      </xdr:nvPicPr>
      <xdr:blipFill>
        <a:blip xmlns:r="http://schemas.openxmlformats.org/officeDocument/2006/relationships" r:embed="rId26"/>
        <a:stretch>
          <a:fillRect/>
        </a:stretch>
      </xdr:blipFill>
      <xdr:spPr>
        <a:xfrm>
          <a:off x="878417" y="30427083"/>
          <a:ext cx="338279" cy="1134000"/>
        </a:xfrm>
        <a:prstGeom prst="rect">
          <a:avLst/>
        </a:prstGeom>
        <a:ln w="12700">
          <a:noFill/>
          <a:prstDash val="solid"/>
        </a:ln>
      </xdr:spPr>
    </xdr:pic>
    <xdr:clientData/>
  </xdr:twoCellAnchor>
  <xdr:twoCellAnchor editAs="oneCell">
    <xdr:from>
      <xdr:col>2</xdr:col>
      <xdr:colOff>0</xdr:colOff>
      <xdr:row>27</xdr:row>
      <xdr:rowOff>9000</xdr:rowOff>
    </xdr:from>
    <xdr:to>
      <xdr:col>2</xdr:col>
      <xdr:colOff>262571</xdr:colOff>
      <xdr:row>28</xdr:row>
      <xdr:rowOff>0</xdr:rowOff>
    </xdr:to>
    <xdr:pic>
      <xdr:nvPicPr>
        <xdr:cNvPr id="28" name="Picture 15"/>
        <xdr:cNvPicPr>
          <a:picLocks noChangeAspect="1"/>
        </xdr:cNvPicPr>
      </xdr:nvPicPr>
      <xdr:blipFill>
        <a:blip xmlns:r="http://schemas.openxmlformats.org/officeDocument/2006/relationships" r:embed="rId27"/>
        <a:stretch>
          <a:fillRect/>
        </a:stretch>
      </xdr:blipFill>
      <xdr:spPr>
        <a:xfrm>
          <a:off x="878417" y="29293083"/>
          <a:ext cx="262571" cy="1134000"/>
        </a:xfrm>
        <a:prstGeom prst="rect">
          <a:avLst/>
        </a:prstGeom>
        <a:ln w="12700">
          <a:noFill/>
          <a:prstDash val="solid"/>
        </a:ln>
      </xdr:spPr>
    </xdr:pic>
    <xdr:clientData/>
  </xdr:twoCellAnchor>
  <xdr:twoCellAnchor editAs="oneCell">
    <xdr:from>
      <xdr:col>2</xdr:col>
      <xdr:colOff>0</xdr:colOff>
      <xdr:row>52</xdr:row>
      <xdr:rowOff>1</xdr:rowOff>
    </xdr:from>
    <xdr:to>
      <xdr:col>2</xdr:col>
      <xdr:colOff>1211249</xdr:colOff>
      <xdr:row>52</xdr:row>
      <xdr:rowOff>1134001</xdr:rowOff>
    </xdr:to>
    <xdr:pic>
      <xdr:nvPicPr>
        <xdr:cNvPr id="29" name="Picture 16"/>
        <xdr:cNvPicPr>
          <a:picLocks noChangeAspect="1"/>
        </xdr:cNvPicPr>
      </xdr:nvPicPr>
      <xdr:blipFill>
        <a:blip xmlns:r="http://schemas.openxmlformats.org/officeDocument/2006/relationships" r:embed="rId28"/>
        <a:stretch>
          <a:fillRect/>
        </a:stretch>
      </xdr:blipFill>
      <xdr:spPr>
        <a:xfrm>
          <a:off x="3514725" y="56511826"/>
          <a:ext cx="1211249" cy="1134000"/>
        </a:xfrm>
        <a:prstGeom prst="rect">
          <a:avLst/>
        </a:prstGeom>
        <a:ln w="12700">
          <a:noFill/>
          <a:prstDash val="solid"/>
        </a:ln>
      </xdr:spPr>
    </xdr:pic>
    <xdr:clientData/>
  </xdr:twoCellAnchor>
  <xdr:twoCellAnchor editAs="oneCell">
    <xdr:from>
      <xdr:col>2</xdr:col>
      <xdr:colOff>1</xdr:colOff>
      <xdr:row>51</xdr:row>
      <xdr:rowOff>1</xdr:rowOff>
    </xdr:from>
    <xdr:to>
      <xdr:col>2</xdr:col>
      <xdr:colOff>1102523</xdr:colOff>
      <xdr:row>51</xdr:row>
      <xdr:rowOff>1134001</xdr:rowOff>
    </xdr:to>
    <xdr:pic>
      <xdr:nvPicPr>
        <xdr:cNvPr id="30" name="Picture 17"/>
        <xdr:cNvPicPr>
          <a:picLocks noChangeAspect="1"/>
        </xdr:cNvPicPr>
      </xdr:nvPicPr>
      <xdr:blipFill>
        <a:blip xmlns:r="http://schemas.openxmlformats.org/officeDocument/2006/relationships" r:embed="rId29"/>
        <a:stretch>
          <a:fillRect/>
        </a:stretch>
      </xdr:blipFill>
      <xdr:spPr>
        <a:xfrm>
          <a:off x="3514726" y="55368826"/>
          <a:ext cx="1102522" cy="1134000"/>
        </a:xfrm>
        <a:prstGeom prst="rect">
          <a:avLst/>
        </a:prstGeom>
        <a:ln w="12700">
          <a:noFill/>
          <a:prstDash val="solid"/>
        </a:ln>
      </xdr:spPr>
    </xdr:pic>
    <xdr:clientData/>
  </xdr:twoCellAnchor>
  <xdr:twoCellAnchor editAs="oneCell">
    <xdr:from>
      <xdr:col>2</xdr:col>
      <xdr:colOff>0</xdr:colOff>
      <xdr:row>44</xdr:row>
      <xdr:rowOff>0</xdr:rowOff>
    </xdr:from>
    <xdr:to>
      <xdr:col>2</xdr:col>
      <xdr:colOff>1437217</xdr:colOff>
      <xdr:row>44</xdr:row>
      <xdr:rowOff>1134000</xdr:rowOff>
    </xdr:to>
    <xdr:pic>
      <xdr:nvPicPr>
        <xdr:cNvPr id="31" name="Picture 18"/>
        <xdr:cNvPicPr>
          <a:picLocks noChangeAspect="1"/>
        </xdr:cNvPicPr>
      </xdr:nvPicPr>
      <xdr:blipFill>
        <a:blip xmlns:r="http://schemas.openxmlformats.org/officeDocument/2006/relationships" r:embed="rId30"/>
        <a:stretch>
          <a:fillRect/>
        </a:stretch>
      </xdr:blipFill>
      <xdr:spPr>
        <a:xfrm>
          <a:off x="878417" y="48715083"/>
          <a:ext cx="1437217" cy="1134000"/>
        </a:xfrm>
        <a:prstGeom prst="rect">
          <a:avLst/>
        </a:prstGeom>
        <a:ln w="12700">
          <a:noFill/>
          <a:prstDash val="solid"/>
        </a:ln>
      </xdr:spPr>
    </xdr:pic>
    <xdr:clientData/>
  </xdr:twoCellAnchor>
  <xdr:twoCellAnchor editAs="oneCell">
    <xdr:from>
      <xdr:col>2</xdr:col>
      <xdr:colOff>0</xdr:colOff>
      <xdr:row>46</xdr:row>
      <xdr:rowOff>9000</xdr:rowOff>
    </xdr:from>
    <xdr:to>
      <xdr:col>3</xdr:col>
      <xdr:colOff>0</xdr:colOff>
      <xdr:row>47</xdr:row>
      <xdr:rowOff>0</xdr:rowOff>
    </xdr:to>
    <xdr:pic>
      <xdr:nvPicPr>
        <xdr:cNvPr id="32" name="Picture 19"/>
        <xdr:cNvPicPr>
          <a:picLocks noChangeAspect="1"/>
        </xdr:cNvPicPr>
      </xdr:nvPicPr>
      <xdr:blipFill>
        <a:blip xmlns:r="http://schemas.openxmlformats.org/officeDocument/2006/relationships" r:embed="rId31"/>
        <a:stretch>
          <a:fillRect/>
        </a:stretch>
      </xdr:blipFill>
      <xdr:spPr>
        <a:xfrm>
          <a:off x="878417" y="51010083"/>
          <a:ext cx="1460500" cy="1134000"/>
        </a:xfrm>
        <a:prstGeom prst="rect">
          <a:avLst/>
        </a:prstGeom>
        <a:ln w="12700">
          <a:noFill/>
          <a:prstDash val="solid"/>
        </a:ln>
      </xdr:spPr>
    </xdr:pic>
    <xdr:clientData/>
  </xdr:twoCellAnchor>
  <xdr:twoCellAnchor editAs="oneCell">
    <xdr:from>
      <xdr:col>2</xdr:col>
      <xdr:colOff>23283</xdr:colOff>
      <xdr:row>45</xdr:row>
      <xdr:rowOff>9000</xdr:rowOff>
    </xdr:from>
    <xdr:to>
      <xdr:col>3</xdr:col>
      <xdr:colOff>0</xdr:colOff>
      <xdr:row>46</xdr:row>
      <xdr:rowOff>0</xdr:rowOff>
    </xdr:to>
    <xdr:pic>
      <xdr:nvPicPr>
        <xdr:cNvPr id="33" name="Picture 20"/>
        <xdr:cNvPicPr>
          <a:picLocks noChangeAspect="1"/>
        </xdr:cNvPicPr>
      </xdr:nvPicPr>
      <xdr:blipFill>
        <a:blip xmlns:r="http://schemas.openxmlformats.org/officeDocument/2006/relationships" r:embed="rId32"/>
        <a:stretch>
          <a:fillRect/>
        </a:stretch>
      </xdr:blipFill>
      <xdr:spPr>
        <a:xfrm>
          <a:off x="901700" y="49867083"/>
          <a:ext cx="1437217" cy="1134000"/>
        </a:xfrm>
        <a:prstGeom prst="rect">
          <a:avLst/>
        </a:prstGeom>
        <a:ln w="12700">
          <a:noFill/>
          <a:prstDash val="solid"/>
        </a:ln>
      </xdr:spPr>
    </xdr:pic>
    <xdr:clientData/>
  </xdr:twoCellAnchor>
  <xdr:twoCellAnchor editAs="oneCell">
    <xdr:from>
      <xdr:col>2</xdr:col>
      <xdr:colOff>0</xdr:colOff>
      <xdr:row>17</xdr:row>
      <xdr:rowOff>0</xdr:rowOff>
    </xdr:from>
    <xdr:to>
      <xdr:col>2</xdr:col>
      <xdr:colOff>612985</xdr:colOff>
      <xdr:row>18</xdr:row>
      <xdr:rowOff>0</xdr:rowOff>
    </xdr:to>
    <xdr:pic>
      <xdr:nvPicPr>
        <xdr:cNvPr id="34" name="Picture 21"/>
        <xdr:cNvPicPr>
          <a:picLocks noChangeAspect="1"/>
        </xdr:cNvPicPr>
      </xdr:nvPicPr>
      <xdr:blipFill>
        <a:blip xmlns:r="http://schemas.openxmlformats.org/officeDocument/2006/relationships" r:embed="rId33"/>
        <a:stretch>
          <a:fillRect/>
        </a:stretch>
      </xdr:blipFill>
      <xdr:spPr>
        <a:xfrm>
          <a:off x="878417" y="17854083"/>
          <a:ext cx="612985" cy="1143000"/>
        </a:xfrm>
        <a:prstGeom prst="rect">
          <a:avLst/>
        </a:prstGeom>
        <a:ln w="12700">
          <a:noFill/>
          <a:prstDash val="solid"/>
        </a:ln>
      </xdr:spPr>
    </xdr:pic>
    <xdr:clientData/>
  </xdr:twoCellAnchor>
  <xdr:twoCellAnchor editAs="oneCell">
    <xdr:from>
      <xdr:col>2</xdr:col>
      <xdr:colOff>0</xdr:colOff>
      <xdr:row>18</xdr:row>
      <xdr:rowOff>9000</xdr:rowOff>
    </xdr:from>
    <xdr:to>
      <xdr:col>2</xdr:col>
      <xdr:colOff>564846</xdr:colOff>
      <xdr:row>19</xdr:row>
      <xdr:rowOff>0</xdr:rowOff>
    </xdr:to>
    <xdr:pic>
      <xdr:nvPicPr>
        <xdr:cNvPr id="35" name="Picture 22"/>
        <xdr:cNvPicPr>
          <a:picLocks noChangeAspect="1"/>
        </xdr:cNvPicPr>
      </xdr:nvPicPr>
      <xdr:blipFill>
        <a:blip xmlns:r="http://schemas.openxmlformats.org/officeDocument/2006/relationships" r:embed="rId34"/>
        <a:stretch>
          <a:fillRect/>
        </a:stretch>
      </xdr:blipFill>
      <xdr:spPr>
        <a:xfrm>
          <a:off x="878417" y="19006083"/>
          <a:ext cx="564846" cy="1134000"/>
        </a:xfrm>
        <a:prstGeom prst="rect">
          <a:avLst/>
        </a:prstGeom>
        <a:ln w="12700">
          <a:noFill/>
          <a:prstDash val="solid"/>
        </a:ln>
      </xdr:spPr>
    </xdr:pic>
    <xdr:clientData/>
  </xdr:twoCellAnchor>
  <xdr:twoCellAnchor editAs="oneCell">
    <xdr:from>
      <xdr:col>2</xdr:col>
      <xdr:colOff>0</xdr:colOff>
      <xdr:row>15</xdr:row>
      <xdr:rowOff>0</xdr:rowOff>
    </xdr:from>
    <xdr:to>
      <xdr:col>2</xdr:col>
      <xdr:colOff>557903</xdr:colOff>
      <xdr:row>16</xdr:row>
      <xdr:rowOff>0</xdr:rowOff>
    </xdr:to>
    <xdr:pic>
      <xdr:nvPicPr>
        <xdr:cNvPr id="36" name="Picture 23"/>
        <xdr:cNvPicPr>
          <a:picLocks noChangeAspect="1"/>
        </xdr:cNvPicPr>
      </xdr:nvPicPr>
      <xdr:blipFill>
        <a:blip xmlns:r="http://schemas.openxmlformats.org/officeDocument/2006/relationships" r:embed="rId35"/>
        <a:stretch>
          <a:fillRect/>
        </a:stretch>
      </xdr:blipFill>
      <xdr:spPr>
        <a:xfrm>
          <a:off x="878417" y="15568083"/>
          <a:ext cx="557903" cy="1143000"/>
        </a:xfrm>
        <a:prstGeom prst="rect">
          <a:avLst/>
        </a:prstGeom>
        <a:ln w="12700">
          <a:noFill/>
          <a:prstDash val="solid"/>
        </a:ln>
      </xdr:spPr>
    </xdr:pic>
    <xdr:clientData/>
  </xdr:twoCellAnchor>
  <xdr:twoCellAnchor editAs="oneCell">
    <xdr:from>
      <xdr:col>2</xdr:col>
      <xdr:colOff>0</xdr:colOff>
      <xdr:row>42</xdr:row>
      <xdr:rowOff>9000</xdr:rowOff>
    </xdr:from>
    <xdr:to>
      <xdr:col>2</xdr:col>
      <xdr:colOff>410308</xdr:colOff>
      <xdr:row>43</xdr:row>
      <xdr:rowOff>0</xdr:rowOff>
    </xdr:to>
    <xdr:pic>
      <xdr:nvPicPr>
        <xdr:cNvPr id="37" name="Picture 24"/>
        <xdr:cNvPicPr>
          <a:picLocks noChangeAspect="1"/>
        </xdr:cNvPicPr>
      </xdr:nvPicPr>
      <xdr:blipFill>
        <a:blip xmlns:r="http://schemas.openxmlformats.org/officeDocument/2006/relationships" r:embed="rId36"/>
        <a:stretch>
          <a:fillRect/>
        </a:stretch>
      </xdr:blipFill>
      <xdr:spPr>
        <a:xfrm>
          <a:off x="878417" y="46438083"/>
          <a:ext cx="410308" cy="1134000"/>
        </a:xfrm>
        <a:prstGeom prst="rect">
          <a:avLst/>
        </a:prstGeom>
        <a:ln w="12700">
          <a:noFill/>
          <a:prstDash val="solid"/>
        </a:ln>
      </xdr:spPr>
    </xdr:pic>
    <xdr:clientData/>
  </xdr:twoCellAnchor>
  <xdr:twoCellAnchor editAs="oneCell">
    <xdr:from>
      <xdr:col>2</xdr:col>
      <xdr:colOff>0</xdr:colOff>
      <xdr:row>39</xdr:row>
      <xdr:rowOff>9000</xdr:rowOff>
    </xdr:from>
    <xdr:to>
      <xdr:col>3</xdr:col>
      <xdr:colOff>0</xdr:colOff>
      <xdr:row>40</xdr:row>
      <xdr:rowOff>0</xdr:rowOff>
    </xdr:to>
    <xdr:pic>
      <xdr:nvPicPr>
        <xdr:cNvPr id="38" name="Picture 25"/>
        <xdr:cNvPicPr>
          <a:picLocks noChangeAspect="1"/>
        </xdr:cNvPicPr>
      </xdr:nvPicPr>
      <xdr:blipFill>
        <a:blip xmlns:r="http://schemas.openxmlformats.org/officeDocument/2006/relationships" r:embed="rId37"/>
        <a:stretch>
          <a:fillRect/>
        </a:stretch>
      </xdr:blipFill>
      <xdr:spPr>
        <a:xfrm>
          <a:off x="878417" y="43009083"/>
          <a:ext cx="1460500" cy="1134000"/>
        </a:xfrm>
        <a:prstGeom prst="rect">
          <a:avLst/>
        </a:prstGeom>
        <a:ln w="12700">
          <a:noFill/>
          <a:prstDash val="solid"/>
        </a:ln>
      </xdr:spPr>
    </xdr:pic>
    <xdr:clientData/>
  </xdr:twoCellAnchor>
  <xdr:twoCellAnchor editAs="oneCell">
    <xdr:from>
      <xdr:col>2</xdr:col>
      <xdr:colOff>0</xdr:colOff>
      <xdr:row>41</xdr:row>
      <xdr:rowOff>9000</xdr:rowOff>
    </xdr:from>
    <xdr:to>
      <xdr:col>2</xdr:col>
      <xdr:colOff>1438275</xdr:colOff>
      <xdr:row>42</xdr:row>
      <xdr:rowOff>0</xdr:rowOff>
    </xdr:to>
    <xdr:pic>
      <xdr:nvPicPr>
        <xdr:cNvPr id="39" name="Picture 26"/>
        <xdr:cNvPicPr>
          <a:picLocks noChangeAspect="1"/>
        </xdr:cNvPicPr>
      </xdr:nvPicPr>
      <xdr:blipFill>
        <a:blip xmlns:r="http://schemas.openxmlformats.org/officeDocument/2006/relationships" r:embed="rId38"/>
        <a:stretch>
          <a:fillRect/>
        </a:stretch>
      </xdr:blipFill>
      <xdr:spPr>
        <a:xfrm>
          <a:off x="878417" y="45295083"/>
          <a:ext cx="1438275" cy="1134000"/>
        </a:xfrm>
        <a:prstGeom prst="rect">
          <a:avLst/>
        </a:prstGeom>
        <a:ln w="12700">
          <a:noFill/>
          <a:prstDash val="solid"/>
        </a:ln>
      </xdr:spPr>
    </xdr:pic>
    <xdr:clientData/>
  </xdr:twoCellAnchor>
  <xdr:twoCellAnchor editAs="oneCell">
    <xdr:from>
      <xdr:col>2</xdr:col>
      <xdr:colOff>0</xdr:colOff>
      <xdr:row>40</xdr:row>
      <xdr:rowOff>9000</xdr:rowOff>
    </xdr:from>
    <xdr:to>
      <xdr:col>2</xdr:col>
      <xdr:colOff>1437217</xdr:colOff>
      <xdr:row>41</xdr:row>
      <xdr:rowOff>0</xdr:rowOff>
    </xdr:to>
    <xdr:pic>
      <xdr:nvPicPr>
        <xdr:cNvPr id="40" name="Picture 27"/>
        <xdr:cNvPicPr>
          <a:picLocks noChangeAspect="1"/>
        </xdr:cNvPicPr>
      </xdr:nvPicPr>
      <xdr:blipFill>
        <a:blip xmlns:r="http://schemas.openxmlformats.org/officeDocument/2006/relationships" r:embed="rId39"/>
        <a:stretch>
          <a:fillRect/>
        </a:stretch>
      </xdr:blipFill>
      <xdr:spPr>
        <a:xfrm>
          <a:off x="878417" y="44152083"/>
          <a:ext cx="1437217" cy="1134000"/>
        </a:xfrm>
        <a:prstGeom prst="rect">
          <a:avLst/>
        </a:prstGeom>
        <a:ln w="12700">
          <a:noFill/>
          <a:prstDash val="solid"/>
        </a:ln>
      </xdr:spPr>
    </xdr:pic>
    <xdr:clientData/>
  </xdr:twoCellAnchor>
  <xdr:twoCellAnchor editAs="oneCell">
    <xdr:from>
      <xdr:col>2</xdr:col>
      <xdr:colOff>0</xdr:colOff>
      <xdr:row>23</xdr:row>
      <xdr:rowOff>9000</xdr:rowOff>
    </xdr:from>
    <xdr:to>
      <xdr:col>2</xdr:col>
      <xdr:colOff>716343</xdr:colOff>
      <xdr:row>24</xdr:row>
      <xdr:rowOff>0</xdr:rowOff>
    </xdr:to>
    <xdr:pic>
      <xdr:nvPicPr>
        <xdr:cNvPr id="41" name="Picture 28"/>
        <xdr:cNvPicPr>
          <a:picLocks noChangeAspect="1"/>
        </xdr:cNvPicPr>
      </xdr:nvPicPr>
      <xdr:blipFill>
        <a:blip xmlns:r="http://schemas.openxmlformats.org/officeDocument/2006/relationships" r:embed="rId40"/>
        <a:stretch>
          <a:fillRect/>
        </a:stretch>
      </xdr:blipFill>
      <xdr:spPr>
        <a:xfrm>
          <a:off x="878417" y="24721083"/>
          <a:ext cx="716343" cy="1134000"/>
        </a:xfrm>
        <a:prstGeom prst="rect">
          <a:avLst/>
        </a:prstGeom>
        <a:ln w="12700">
          <a:noFill/>
          <a:prstDash val="solid"/>
        </a:ln>
      </xdr:spPr>
    </xdr:pic>
    <xdr:clientData/>
  </xdr:twoCellAnchor>
  <xdr:twoCellAnchor editAs="oneCell">
    <xdr:from>
      <xdr:col>2</xdr:col>
      <xdr:colOff>0</xdr:colOff>
      <xdr:row>24</xdr:row>
      <xdr:rowOff>0</xdr:rowOff>
    </xdr:from>
    <xdr:to>
      <xdr:col>2</xdr:col>
      <xdr:colOff>694315</xdr:colOff>
      <xdr:row>24</xdr:row>
      <xdr:rowOff>1134000</xdr:rowOff>
    </xdr:to>
    <xdr:pic>
      <xdr:nvPicPr>
        <xdr:cNvPr id="42" name="Picture 29"/>
        <xdr:cNvPicPr>
          <a:picLocks noChangeAspect="1"/>
        </xdr:cNvPicPr>
      </xdr:nvPicPr>
      <xdr:blipFill>
        <a:blip xmlns:r="http://schemas.openxmlformats.org/officeDocument/2006/relationships" r:embed="rId41"/>
        <a:stretch>
          <a:fillRect/>
        </a:stretch>
      </xdr:blipFill>
      <xdr:spPr>
        <a:xfrm>
          <a:off x="878417" y="25855083"/>
          <a:ext cx="694315" cy="1134000"/>
        </a:xfrm>
        <a:prstGeom prst="rect">
          <a:avLst/>
        </a:prstGeom>
        <a:ln w="12700">
          <a:noFill/>
          <a:prstDash val="solid"/>
        </a:ln>
      </xdr:spPr>
    </xdr:pic>
    <xdr:clientData/>
  </xdr:twoCellAnchor>
  <xdr:twoCellAnchor editAs="oneCell">
    <xdr:from>
      <xdr:col>2</xdr:col>
      <xdr:colOff>1</xdr:colOff>
      <xdr:row>22</xdr:row>
      <xdr:rowOff>1</xdr:rowOff>
    </xdr:from>
    <xdr:to>
      <xdr:col>2</xdr:col>
      <xdr:colOff>764263</xdr:colOff>
      <xdr:row>22</xdr:row>
      <xdr:rowOff>1134001</xdr:rowOff>
    </xdr:to>
    <xdr:pic>
      <xdr:nvPicPr>
        <xdr:cNvPr id="43" name="Picture 30"/>
        <xdr:cNvPicPr>
          <a:picLocks noChangeAspect="1"/>
        </xdr:cNvPicPr>
      </xdr:nvPicPr>
      <xdr:blipFill>
        <a:blip xmlns:r="http://schemas.openxmlformats.org/officeDocument/2006/relationships" r:embed="rId42"/>
        <a:stretch>
          <a:fillRect/>
        </a:stretch>
      </xdr:blipFill>
      <xdr:spPr>
        <a:xfrm>
          <a:off x="3514726" y="23364826"/>
          <a:ext cx="764262" cy="1134000"/>
        </a:xfrm>
        <a:prstGeom prst="rect">
          <a:avLst/>
        </a:prstGeom>
        <a:ln w="12700">
          <a:noFill/>
          <a:prstDash val="solid"/>
        </a:ln>
      </xdr:spPr>
    </xdr:pic>
    <xdr:clientData/>
  </xdr:twoCellAnchor>
  <xdr:twoCellAnchor editAs="oneCell">
    <xdr:from>
      <xdr:col>2</xdr:col>
      <xdr:colOff>0</xdr:colOff>
      <xdr:row>21</xdr:row>
      <xdr:rowOff>0</xdr:rowOff>
    </xdr:from>
    <xdr:to>
      <xdr:col>2</xdr:col>
      <xdr:colOff>1437217</xdr:colOff>
      <xdr:row>21</xdr:row>
      <xdr:rowOff>1134000</xdr:rowOff>
    </xdr:to>
    <xdr:pic>
      <xdr:nvPicPr>
        <xdr:cNvPr id="44" name="Picture 31"/>
        <xdr:cNvPicPr>
          <a:picLocks noChangeAspect="1"/>
        </xdr:cNvPicPr>
      </xdr:nvPicPr>
      <xdr:blipFill>
        <a:blip xmlns:r="http://schemas.openxmlformats.org/officeDocument/2006/relationships" r:embed="rId43"/>
        <a:stretch>
          <a:fillRect/>
        </a:stretch>
      </xdr:blipFill>
      <xdr:spPr>
        <a:xfrm>
          <a:off x="878417" y="22426083"/>
          <a:ext cx="1437217" cy="1134000"/>
        </a:xfrm>
        <a:prstGeom prst="rect">
          <a:avLst/>
        </a:prstGeom>
        <a:ln w="12700">
          <a:noFill/>
          <a:prstDash val="solid"/>
        </a:ln>
      </xdr:spPr>
    </xdr:pic>
    <xdr:clientData/>
  </xdr:twoCellAnchor>
  <xdr:twoCellAnchor editAs="oneCell">
    <xdr:from>
      <xdr:col>2</xdr:col>
      <xdr:colOff>0</xdr:colOff>
      <xdr:row>20</xdr:row>
      <xdr:rowOff>0</xdr:rowOff>
    </xdr:from>
    <xdr:to>
      <xdr:col>2</xdr:col>
      <xdr:colOff>1437217</xdr:colOff>
      <xdr:row>20</xdr:row>
      <xdr:rowOff>1134000</xdr:rowOff>
    </xdr:to>
    <xdr:pic>
      <xdr:nvPicPr>
        <xdr:cNvPr id="45" name="Picture 32"/>
        <xdr:cNvPicPr>
          <a:picLocks noChangeAspect="1"/>
        </xdr:cNvPicPr>
      </xdr:nvPicPr>
      <xdr:blipFill>
        <a:blip xmlns:r="http://schemas.openxmlformats.org/officeDocument/2006/relationships" r:embed="rId44"/>
        <a:stretch>
          <a:fillRect/>
        </a:stretch>
      </xdr:blipFill>
      <xdr:spPr>
        <a:xfrm>
          <a:off x="878417" y="21283083"/>
          <a:ext cx="1437217" cy="1134000"/>
        </a:xfrm>
        <a:prstGeom prst="rect">
          <a:avLst/>
        </a:prstGeom>
        <a:ln w="12700">
          <a:noFill/>
          <a:prstDash val="solid"/>
        </a:ln>
      </xdr:spPr>
    </xdr:pic>
    <xdr:clientData/>
  </xdr:twoCellAnchor>
  <xdr:twoCellAnchor editAs="oneCell">
    <xdr:from>
      <xdr:col>2</xdr:col>
      <xdr:colOff>0</xdr:colOff>
      <xdr:row>19</xdr:row>
      <xdr:rowOff>0</xdr:rowOff>
    </xdr:from>
    <xdr:to>
      <xdr:col>2</xdr:col>
      <xdr:colOff>1438275</xdr:colOff>
      <xdr:row>19</xdr:row>
      <xdr:rowOff>1134000</xdr:rowOff>
    </xdr:to>
    <xdr:pic>
      <xdr:nvPicPr>
        <xdr:cNvPr id="46" name="Picture 33"/>
        <xdr:cNvPicPr>
          <a:picLocks noChangeAspect="1"/>
        </xdr:cNvPicPr>
      </xdr:nvPicPr>
      <xdr:blipFill>
        <a:blip xmlns:r="http://schemas.openxmlformats.org/officeDocument/2006/relationships" r:embed="rId45"/>
        <a:stretch>
          <a:fillRect/>
        </a:stretch>
      </xdr:blipFill>
      <xdr:spPr>
        <a:xfrm>
          <a:off x="878417" y="20140083"/>
          <a:ext cx="1438275" cy="1134000"/>
        </a:xfrm>
        <a:prstGeom prst="rect">
          <a:avLst/>
        </a:prstGeom>
        <a:ln w="12700">
          <a:noFill/>
          <a:prstDash val="solid"/>
        </a:ln>
      </xdr:spPr>
    </xdr:pic>
    <xdr:clientData/>
  </xdr:twoCellAnchor>
  <xdr:twoCellAnchor editAs="oneCell">
    <xdr:from>
      <xdr:col>2</xdr:col>
      <xdr:colOff>0</xdr:colOff>
      <xdr:row>43</xdr:row>
      <xdr:rowOff>0</xdr:rowOff>
    </xdr:from>
    <xdr:to>
      <xdr:col>2</xdr:col>
      <xdr:colOff>396399</xdr:colOff>
      <xdr:row>43</xdr:row>
      <xdr:rowOff>1134000</xdr:rowOff>
    </xdr:to>
    <xdr:pic>
      <xdr:nvPicPr>
        <xdr:cNvPr id="47" name="Picture 34"/>
        <xdr:cNvPicPr>
          <a:picLocks noChangeAspect="1"/>
        </xdr:cNvPicPr>
      </xdr:nvPicPr>
      <xdr:blipFill>
        <a:blip xmlns:r="http://schemas.openxmlformats.org/officeDocument/2006/relationships" r:embed="rId46"/>
        <a:stretch>
          <a:fillRect/>
        </a:stretch>
      </xdr:blipFill>
      <xdr:spPr>
        <a:xfrm>
          <a:off x="878417" y="47572083"/>
          <a:ext cx="396399" cy="1134000"/>
        </a:xfrm>
        <a:prstGeom prst="rect">
          <a:avLst/>
        </a:prstGeom>
        <a:ln w="12700">
          <a:noFill/>
          <a:prstDash val="solid"/>
        </a:ln>
      </xdr:spPr>
    </xdr:pic>
    <xdr:clientData/>
  </xdr:twoCellAnchor>
  <xdr:twoCellAnchor editAs="oneCell">
    <xdr:from>
      <xdr:col>2</xdr:col>
      <xdr:colOff>0</xdr:colOff>
      <xdr:row>33</xdr:row>
      <xdr:rowOff>0</xdr:rowOff>
    </xdr:from>
    <xdr:to>
      <xdr:col>2</xdr:col>
      <xdr:colOff>993425</xdr:colOff>
      <xdr:row>33</xdr:row>
      <xdr:rowOff>1134000</xdr:rowOff>
    </xdr:to>
    <xdr:pic>
      <xdr:nvPicPr>
        <xdr:cNvPr id="48" name="Picture 35"/>
        <xdr:cNvPicPr>
          <a:picLocks noChangeAspect="1"/>
        </xdr:cNvPicPr>
      </xdr:nvPicPr>
      <xdr:blipFill>
        <a:blip xmlns:r="http://schemas.openxmlformats.org/officeDocument/2006/relationships" r:embed="rId47"/>
        <a:stretch>
          <a:fillRect/>
        </a:stretch>
      </xdr:blipFill>
      <xdr:spPr>
        <a:xfrm>
          <a:off x="3515783" y="35937825"/>
          <a:ext cx="993425" cy="1134000"/>
        </a:xfrm>
        <a:prstGeom prst="rect">
          <a:avLst/>
        </a:prstGeom>
        <a:ln w="12700">
          <a:noFill/>
          <a:prstDash val="solid"/>
        </a:ln>
      </xdr:spPr>
    </xdr:pic>
    <xdr:clientData/>
  </xdr:twoCellAnchor>
  <xdr:twoCellAnchor editAs="oneCell">
    <xdr:from>
      <xdr:col>2</xdr:col>
      <xdr:colOff>0</xdr:colOff>
      <xdr:row>32</xdr:row>
      <xdr:rowOff>0</xdr:rowOff>
    </xdr:from>
    <xdr:to>
      <xdr:col>2</xdr:col>
      <xdr:colOff>1202207</xdr:colOff>
      <xdr:row>32</xdr:row>
      <xdr:rowOff>1134000</xdr:rowOff>
    </xdr:to>
    <xdr:pic>
      <xdr:nvPicPr>
        <xdr:cNvPr id="49" name="Picture 36"/>
        <xdr:cNvPicPr>
          <a:picLocks noChangeAspect="1"/>
        </xdr:cNvPicPr>
      </xdr:nvPicPr>
      <xdr:blipFill>
        <a:blip xmlns:r="http://schemas.openxmlformats.org/officeDocument/2006/relationships" r:embed="rId48"/>
        <a:stretch>
          <a:fillRect/>
        </a:stretch>
      </xdr:blipFill>
      <xdr:spPr>
        <a:xfrm>
          <a:off x="3515783" y="34794825"/>
          <a:ext cx="1202207" cy="1134000"/>
        </a:xfrm>
        <a:prstGeom prst="rect">
          <a:avLst/>
        </a:prstGeom>
        <a:ln w="12700">
          <a:noFill/>
          <a:prstDash val="solid"/>
        </a:ln>
      </xdr:spPr>
    </xdr:pic>
    <xdr:clientData/>
  </xdr:twoCellAnchor>
  <xdr:twoCellAnchor editAs="oneCell">
    <xdr:from>
      <xdr:col>2</xdr:col>
      <xdr:colOff>0</xdr:colOff>
      <xdr:row>29</xdr:row>
      <xdr:rowOff>9000</xdr:rowOff>
    </xdr:from>
    <xdr:to>
      <xdr:col>2</xdr:col>
      <xdr:colOff>715538</xdr:colOff>
      <xdr:row>30</xdr:row>
      <xdr:rowOff>0</xdr:rowOff>
    </xdr:to>
    <xdr:pic>
      <xdr:nvPicPr>
        <xdr:cNvPr id="50" name="Picture 37"/>
        <xdr:cNvPicPr>
          <a:picLocks noChangeAspect="1"/>
        </xdr:cNvPicPr>
      </xdr:nvPicPr>
      <xdr:blipFill>
        <a:blip xmlns:r="http://schemas.openxmlformats.org/officeDocument/2006/relationships" r:embed="rId49"/>
        <a:stretch>
          <a:fillRect/>
        </a:stretch>
      </xdr:blipFill>
      <xdr:spPr>
        <a:xfrm>
          <a:off x="878417" y="31579083"/>
          <a:ext cx="715538" cy="1134000"/>
        </a:xfrm>
        <a:prstGeom prst="rect">
          <a:avLst/>
        </a:prstGeom>
        <a:ln w="12700">
          <a:noFill/>
          <a:prstDash val="solid"/>
        </a:ln>
      </xdr:spPr>
    </xdr:pic>
    <xdr:clientData/>
  </xdr:twoCellAnchor>
  <xdr:twoCellAnchor editAs="oneCell">
    <xdr:from>
      <xdr:col>2</xdr:col>
      <xdr:colOff>0</xdr:colOff>
      <xdr:row>31</xdr:row>
      <xdr:rowOff>0</xdr:rowOff>
    </xdr:from>
    <xdr:to>
      <xdr:col>2</xdr:col>
      <xdr:colOff>602133</xdr:colOff>
      <xdr:row>31</xdr:row>
      <xdr:rowOff>1134000</xdr:rowOff>
    </xdr:to>
    <xdr:pic>
      <xdr:nvPicPr>
        <xdr:cNvPr id="51" name="Picture 38"/>
        <xdr:cNvPicPr>
          <a:picLocks noChangeAspect="1"/>
        </xdr:cNvPicPr>
      </xdr:nvPicPr>
      <xdr:blipFill>
        <a:blip xmlns:r="http://schemas.openxmlformats.org/officeDocument/2006/relationships" r:embed="rId50"/>
        <a:stretch>
          <a:fillRect/>
        </a:stretch>
      </xdr:blipFill>
      <xdr:spPr>
        <a:xfrm>
          <a:off x="878417" y="33856083"/>
          <a:ext cx="602133" cy="1134000"/>
        </a:xfrm>
        <a:prstGeom prst="rect">
          <a:avLst/>
        </a:prstGeom>
        <a:ln w="12700">
          <a:noFill/>
          <a:prstDash val="solid"/>
        </a:ln>
      </xdr:spPr>
    </xdr:pic>
    <xdr:clientData/>
  </xdr:twoCellAnchor>
  <xdr:twoCellAnchor editAs="oneCell">
    <xdr:from>
      <xdr:col>2</xdr:col>
      <xdr:colOff>0</xdr:colOff>
      <xdr:row>30</xdr:row>
      <xdr:rowOff>0</xdr:rowOff>
    </xdr:from>
    <xdr:to>
      <xdr:col>2</xdr:col>
      <xdr:colOff>731719</xdr:colOff>
      <xdr:row>30</xdr:row>
      <xdr:rowOff>1134000</xdr:rowOff>
    </xdr:to>
    <xdr:pic>
      <xdr:nvPicPr>
        <xdr:cNvPr id="52" name="Picture 39"/>
        <xdr:cNvPicPr>
          <a:picLocks noChangeAspect="1"/>
        </xdr:cNvPicPr>
      </xdr:nvPicPr>
      <xdr:blipFill>
        <a:blip xmlns:r="http://schemas.openxmlformats.org/officeDocument/2006/relationships" r:embed="rId51"/>
        <a:stretch>
          <a:fillRect/>
        </a:stretch>
      </xdr:blipFill>
      <xdr:spPr>
        <a:xfrm>
          <a:off x="3514725" y="32508825"/>
          <a:ext cx="731719" cy="1134000"/>
        </a:xfrm>
        <a:prstGeom prst="rect">
          <a:avLst/>
        </a:prstGeom>
        <a:ln w="12700">
          <a:noFill/>
          <a:prstDash val="solid"/>
        </a:ln>
      </xdr:spPr>
    </xdr:pic>
    <xdr:clientData/>
  </xdr:twoCellAnchor>
  <xdr:twoCellAnchor editAs="oneCell">
    <xdr:from>
      <xdr:col>2</xdr:col>
      <xdr:colOff>1</xdr:colOff>
      <xdr:row>49</xdr:row>
      <xdr:rowOff>1</xdr:rowOff>
    </xdr:from>
    <xdr:to>
      <xdr:col>2</xdr:col>
      <xdr:colOff>932728</xdr:colOff>
      <xdr:row>49</xdr:row>
      <xdr:rowOff>1134001</xdr:rowOff>
    </xdr:to>
    <xdr:pic>
      <xdr:nvPicPr>
        <xdr:cNvPr id="53" name="Picture 40"/>
        <xdr:cNvPicPr>
          <a:picLocks noChangeAspect="1"/>
        </xdr:cNvPicPr>
      </xdr:nvPicPr>
      <xdr:blipFill>
        <a:blip xmlns:r="http://schemas.openxmlformats.org/officeDocument/2006/relationships" r:embed="rId52"/>
        <a:stretch>
          <a:fillRect/>
        </a:stretch>
      </xdr:blipFill>
      <xdr:spPr>
        <a:xfrm>
          <a:off x="3514726" y="53082826"/>
          <a:ext cx="932727" cy="1134000"/>
        </a:xfrm>
        <a:prstGeom prst="rect">
          <a:avLst/>
        </a:prstGeom>
        <a:ln w="12700">
          <a:noFill/>
          <a:prstDash val="solid"/>
        </a:ln>
      </xdr:spPr>
    </xdr:pic>
    <xdr:clientData/>
  </xdr:twoCellAnchor>
  <xdr:twoCellAnchor editAs="oneCell">
    <xdr:from>
      <xdr:col>2</xdr:col>
      <xdr:colOff>0</xdr:colOff>
      <xdr:row>50</xdr:row>
      <xdr:rowOff>1</xdr:rowOff>
    </xdr:from>
    <xdr:to>
      <xdr:col>2</xdr:col>
      <xdr:colOff>928973</xdr:colOff>
      <xdr:row>50</xdr:row>
      <xdr:rowOff>1134001</xdr:rowOff>
    </xdr:to>
    <xdr:pic>
      <xdr:nvPicPr>
        <xdr:cNvPr id="54" name="Picture 41"/>
        <xdr:cNvPicPr>
          <a:picLocks noChangeAspect="1"/>
        </xdr:cNvPicPr>
      </xdr:nvPicPr>
      <xdr:blipFill>
        <a:blip xmlns:r="http://schemas.openxmlformats.org/officeDocument/2006/relationships" r:embed="rId53"/>
        <a:stretch>
          <a:fillRect/>
        </a:stretch>
      </xdr:blipFill>
      <xdr:spPr>
        <a:xfrm>
          <a:off x="3514725" y="54225826"/>
          <a:ext cx="928973" cy="1134000"/>
        </a:xfrm>
        <a:prstGeom prst="rect">
          <a:avLst/>
        </a:prstGeom>
        <a:ln w="12700">
          <a:noFill/>
          <a:prstDash val="solid"/>
        </a:ln>
      </xdr:spPr>
    </xdr:pic>
    <xdr:clientData/>
  </xdr:twoCellAnchor>
  <xdr:twoCellAnchor editAs="oneCell">
    <xdr:from>
      <xdr:col>2</xdr:col>
      <xdr:colOff>1</xdr:colOff>
      <xdr:row>48</xdr:row>
      <xdr:rowOff>1</xdr:rowOff>
    </xdr:from>
    <xdr:to>
      <xdr:col>2</xdr:col>
      <xdr:colOff>974033</xdr:colOff>
      <xdr:row>48</xdr:row>
      <xdr:rowOff>1134001</xdr:rowOff>
    </xdr:to>
    <xdr:pic>
      <xdr:nvPicPr>
        <xdr:cNvPr id="55" name="Picture 42"/>
        <xdr:cNvPicPr>
          <a:picLocks noChangeAspect="1"/>
        </xdr:cNvPicPr>
      </xdr:nvPicPr>
      <xdr:blipFill>
        <a:blip xmlns:r="http://schemas.openxmlformats.org/officeDocument/2006/relationships" r:embed="rId54"/>
        <a:stretch>
          <a:fillRect/>
        </a:stretch>
      </xdr:blipFill>
      <xdr:spPr>
        <a:xfrm>
          <a:off x="3514726" y="51939826"/>
          <a:ext cx="974032" cy="1134000"/>
        </a:xfrm>
        <a:prstGeom prst="rect">
          <a:avLst/>
        </a:prstGeom>
        <a:ln w="12700">
          <a:noFill/>
          <a:prstDash val="solid"/>
        </a:ln>
      </xdr:spPr>
    </xdr:pic>
    <xdr:clientData/>
  </xdr:twoCellAnchor>
  <xdr:twoCellAnchor editAs="oneCell">
    <xdr:from>
      <xdr:col>2</xdr:col>
      <xdr:colOff>0</xdr:colOff>
      <xdr:row>47</xdr:row>
      <xdr:rowOff>1</xdr:rowOff>
    </xdr:from>
    <xdr:to>
      <xdr:col>2</xdr:col>
      <xdr:colOff>881888</xdr:colOff>
      <xdr:row>47</xdr:row>
      <xdr:rowOff>1134001</xdr:rowOff>
    </xdr:to>
    <xdr:pic>
      <xdr:nvPicPr>
        <xdr:cNvPr id="56" name="Picture 43"/>
        <xdr:cNvPicPr>
          <a:picLocks noChangeAspect="1"/>
        </xdr:cNvPicPr>
      </xdr:nvPicPr>
      <xdr:blipFill>
        <a:blip xmlns:r="http://schemas.openxmlformats.org/officeDocument/2006/relationships" r:embed="rId55"/>
        <a:stretch>
          <a:fillRect/>
        </a:stretch>
      </xdr:blipFill>
      <xdr:spPr>
        <a:xfrm>
          <a:off x="3514725" y="50796826"/>
          <a:ext cx="881888" cy="1134000"/>
        </a:xfrm>
        <a:prstGeom prst="rect">
          <a:avLst/>
        </a:prstGeom>
        <a:ln w="12700">
          <a:noFill/>
          <a:prstDash val="solid"/>
        </a:ln>
      </xdr:spPr>
    </xdr:pic>
    <xdr:clientData/>
  </xdr:twoCellAnchor>
  <xdr:twoCellAnchor editAs="oneCell">
    <xdr:from>
      <xdr:col>2</xdr:col>
      <xdr:colOff>0</xdr:colOff>
      <xdr:row>14</xdr:row>
      <xdr:rowOff>0</xdr:rowOff>
    </xdr:from>
    <xdr:to>
      <xdr:col>2</xdr:col>
      <xdr:colOff>406210</xdr:colOff>
      <xdr:row>15</xdr:row>
      <xdr:rowOff>0</xdr:rowOff>
    </xdr:to>
    <xdr:pic>
      <xdr:nvPicPr>
        <xdr:cNvPr id="57" name="Picture 44"/>
        <xdr:cNvPicPr>
          <a:picLocks noChangeAspect="1"/>
        </xdr:cNvPicPr>
      </xdr:nvPicPr>
      <xdr:blipFill>
        <a:blip xmlns:r="http://schemas.openxmlformats.org/officeDocument/2006/relationships" r:embed="rId56"/>
        <a:stretch>
          <a:fillRect/>
        </a:stretch>
      </xdr:blipFill>
      <xdr:spPr>
        <a:xfrm>
          <a:off x="878417" y="14425083"/>
          <a:ext cx="406210" cy="1143000"/>
        </a:xfrm>
        <a:prstGeom prst="rect">
          <a:avLst/>
        </a:prstGeom>
        <a:ln w="12700">
          <a:noFill/>
          <a:prstDash val="solid"/>
        </a:ln>
      </xdr:spPr>
    </xdr:pic>
    <xdr:clientData/>
  </xdr:twoCellAnchor>
  <xdr:twoCellAnchor editAs="oneCell">
    <xdr:from>
      <xdr:col>2</xdr:col>
      <xdr:colOff>0</xdr:colOff>
      <xdr:row>13</xdr:row>
      <xdr:rowOff>0</xdr:rowOff>
    </xdr:from>
    <xdr:to>
      <xdr:col>2</xdr:col>
      <xdr:colOff>345131</xdr:colOff>
      <xdr:row>14</xdr:row>
      <xdr:rowOff>0</xdr:rowOff>
    </xdr:to>
    <xdr:pic>
      <xdr:nvPicPr>
        <xdr:cNvPr id="58" name="Picture 45"/>
        <xdr:cNvPicPr>
          <a:picLocks noChangeAspect="1"/>
        </xdr:cNvPicPr>
      </xdr:nvPicPr>
      <xdr:blipFill>
        <a:blip xmlns:r="http://schemas.openxmlformats.org/officeDocument/2006/relationships" r:embed="rId57"/>
        <a:stretch>
          <a:fillRect/>
        </a:stretch>
      </xdr:blipFill>
      <xdr:spPr>
        <a:xfrm>
          <a:off x="878417" y="13282083"/>
          <a:ext cx="345131" cy="1143000"/>
        </a:xfrm>
        <a:prstGeom prst="rect">
          <a:avLst/>
        </a:prstGeom>
        <a:ln w="12700">
          <a:noFill/>
          <a:prstDash val="solid"/>
        </a:ln>
      </xdr:spPr>
    </xdr:pic>
    <xdr:clientData/>
  </xdr:twoCellAnchor>
  <xdr:twoCellAnchor editAs="oneCell">
    <xdr:from>
      <xdr:col>2</xdr:col>
      <xdr:colOff>1</xdr:colOff>
      <xdr:row>12</xdr:row>
      <xdr:rowOff>0</xdr:rowOff>
    </xdr:from>
    <xdr:to>
      <xdr:col>2</xdr:col>
      <xdr:colOff>333530</xdr:colOff>
      <xdr:row>13</xdr:row>
      <xdr:rowOff>0</xdr:rowOff>
    </xdr:to>
    <xdr:pic>
      <xdr:nvPicPr>
        <xdr:cNvPr id="59" name="Picture 46"/>
        <xdr:cNvPicPr>
          <a:picLocks noChangeAspect="1"/>
        </xdr:cNvPicPr>
      </xdr:nvPicPr>
      <xdr:blipFill>
        <a:blip xmlns:r="http://schemas.openxmlformats.org/officeDocument/2006/relationships" r:embed="rId58"/>
        <a:stretch>
          <a:fillRect/>
        </a:stretch>
      </xdr:blipFill>
      <xdr:spPr>
        <a:xfrm>
          <a:off x="878418" y="12139083"/>
          <a:ext cx="333529" cy="1143000"/>
        </a:xfrm>
        <a:prstGeom prst="rect">
          <a:avLst/>
        </a:prstGeom>
        <a:ln w="12700">
          <a:noFill/>
          <a:prstDash val="solid"/>
        </a:ln>
      </xdr:spPr>
    </xdr:pic>
    <xdr:clientData/>
  </xdr:twoCellAnchor>
  <xdr:twoCellAnchor editAs="oneCell">
    <xdr:from>
      <xdr:col>2</xdr:col>
      <xdr:colOff>0</xdr:colOff>
      <xdr:row>10</xdr:row>
      <xdr:rowOff>0</xdr:rowOff>
    </xdr:from>
    <xdr:to>
      <xdr:col>2</xdr:col>
      <xdr:colOff>368369</xdr:colOff>
      <xdr:row>11</xdr:row>
      <xdr:rowOff>0</xdr:rowOff>
    </xdr:to>
    <xdr:pic>
      <xdr:nvPicPr>
        <xdr:cNvPr id="60" name="Picture 47"/>
        <xdr:cNvPicPr>
          <a:picLocks noChangeAspect="1"/>
        </xdr:cNvPicPr>
      </xdr:nvPicPr>
      <xdr:blipFill>
        <a:blip xmlns:r="http://schemas.openxmlformats.org/officeDocument/2006/relationships" r:embed="rId59"/>
        <a:stretch>
          <a:fillRect/>
        </a:stretch>
      </xdr:blipFill>
      <xdr:spPr>
        <a:xfrm>
          <a:off x="878417" y="9853083"/>
          <a:ext cx="368369" cy="1143000"/>
        </a:xfrm>
        <a:prstGeom prst="rect">
          <a:avLst/>
        </a:prstGeom>
        <a:ln w="12700">
          <a:noFill/>
          <a:prstDash val="solid"/>
        </a:ln>
      </xdr:spPr>
    </xdr:pic>
    <xdr:clientData/>
  </xdr:twoCellAnchor>
  <xdr:twoCellAnchor editAs="oneCell">
    <xdr:from>
      <xdr:col>2</xdr:col>
      <xdr:colOff>1</xdr:colOff>
      <xdr:row>9</xdr:row>
      <xdr:rowOff>0</xdr:rowOff>
    </xdr:from>
    <xdr:to>
      <xdr:col>2</xdr:col>
      <xdr:colOff>341358</xdr:colOff>
      <xdr:row>9</xdr:row>
      <xdr:rowOff>1142999</xdr:rowOff>
    </xdr:to>
    <xdr:pic>
      <xdr:nvPicPr>
        <xdr:cNvPr id="99" name="Image 98"/>
        <xdr:cNvPicPr>
          <a:picLocks noChangeAspect="1"/>
        </xdr:cNvPicPr>
      </xdr:nvPicPr>
      <xdr:blipFill>
        <a:blip xmlns:r="http://schemas.openxmlformats.org/officeDocument/2006/relationships" r:embed="rId60"/>
        <a:stretch>
          <a:fillRect/>
        </a:stretch>
      </xdr:blipFill>
      <xdr:spPr>
        <a:xfrm>
          <a:off x="878418" y="8710083"/>
          <a:ext cx="341357" cy="1142999"/>
        </a:xfrm>
        <a:prstGeom prst="rect">
          <a:avLst/>
        </a:prstGeom>
        <a:ln w="12700">
          <a:noFill/>
          <a:prstDash val="solid"/>
        </a:ln>
      </xdr:spPr>
    </xdr:pic>
    <xdr:clientData/>
  </xdr:twoCellAnchor>
  <xdr:twoCellAnchor editAs="oneCell">
    <xdr:from>
      <xdr:col>2</xdr:col>
      <xdr:colOff>0</xdr:colOff>
      <xdr:row>6</xdr:row>
      <xdr:rowOff>0</xdr:rowOff>
    </xdr:from>
    <xdr:to>
      <xdr:col>3</xdr:col>
      <xdr:colOff>0</xdr:colOff>
      <xdr:row>7</xdr:row>
      <xdr:rowOff>0</xdr:rowOff>
    </xdr:to>
    <xdr:pic>
      <xdr:nvPicPr>
        <xdr:cNvPr id="100" name="Image 99"/>
        <xdr:cNvPicPr>
          <a:picLocks noChangeAspect="1"/>
        </xdr:cNvPicPr>
      </xdr:nvPicPr>
      <xdr:blipFill>
        <a:blip xmlns:r="http://schemas.openxmlformats.org/officeDocument/2006/relationships" r:embed="rId61"/>
        <a:stretch>
          <a:fillRect/>
        </a:stretch>
      </xdr:blipFill>
      <xdr:spPr>
        <a:xfrm>
          <a:off x="878417" y="5281083"/>
          <a:ext cx="1460500" cy="1143000"/>
        </a:xfrm>
        <a:prstGeom prst="rect">
          <a:avLst/>
        </a:prstGeom>
        <a:ln w="12700">
          <a:noFill/>
          <a:prstDash val="solid"/>
        </a:ln>
      </xdr:spPr>
    </xdr:pic>
    <xdr:clientData/>
  </xdr:twoCellAnchor>
  <xdr:twoCellAnchor editAs="oneCell">
    <xdr:from>
      <xdr:col>2</xdr:col>
      <xdr:colOff>0</xdr:colOff>
      <xdr:row>11</xdr:row>
      <xdr:rowOff>0</xdr:rowOff>
    </xdr:from>
    <xdr:to>
      <xdr:col>2</xdr:col>
      <xdr:colOff>322069</xdr:colOff>
      <xdr:row>11</xdr:row>
      <xdr:rowOff>1142999</xdr:rowOff>
    </xdr:to>
    <xdr:pic>
      <xdr:nvPicPr>
        <xdr:cNvPr id="101" name="Image 100"/>
        <xdr:cNvPicPr>
          <a:picLocks noChangeAspect="1"/>
        </xdr:cNvPicPr>
      </xdr:nvPicPr>
      <xdr:blipFill>
        <a:blip xmlns:r="http://schemas.openxmlformats.org/officeDocument/2006/relationships" r:embed="rId62"/>
        <a:stretch>
          <a:fillRect/>
        </a:stretch>
      </xdr:blipFill>
      <xdr:spPr>
        <a:xfrm>
          <a:off x="878417" y="10996083"/>
          <a:ext cx="322069" cy="1142999"/>
        </a:xfrm>
        <a:prstGeom prst="rect">
          <a:avLst/>
        </a:prstGeom>
        <a:ln w="12700">
          <a:noFill/>
          <a:prstDash val="solid"/>
        </a:ln>
      </xdr:spPr>
    </xdr:pic>
    <xdr:clientData/>
  </xdr:twoCellAnchor>
  <xdr:twoCellAnchor editAs="oneCell">
    <xdr:from>
      <xdr:col>2</xdr:col>
      <xdr:colOff>0</xdr:colOff>
      <xdr:row>16</xdr:row>
      <xdr:rowOff>0</xdr:rowOff>
    </xdr:from>
    <xdr:to>
      <xdr:col>2</xdr:col>
      <xdr:colOff>571049</xdr:colOff>
      <xdr:row>16</xdr:row>
      <xdr:rowOff>1142999</xdr:rowOff>
    </xdr:to>
    <xdr:pic>
      <xdr:nvPicPr>
        <xdr:cNvPr id="103" name="Image 102"/>
        <xdr:cNvPicPr>
          <a:picLocks noChangeAspect="1"/>
        </xdr:cNvPicPr>
      </xdr:nvPicPr>
      <xdr:blipFill>
        <a:blip xmlns:r="http://schemas.openxmlformats.org/officeDocument/2006/relationships" r:embed="rId63"/>
        <a:stretch>
          <a:fillRect/>
        </a:stretch>
      </xdr:blipFill>
      <xdr:spPr>
        <a:xfrm>
          <a:off x="878417" y="16711083"/>
          <a:ext cx="571049" cy="1142999"/>
        </a:xfrm>
        <a:prstGeom prst="rect">
          <a:avLst/>
        </a:prstGeom>
        <a:ln w="12700">
          <a:noFill/>
          <a:prstDash val="solid"/>
        </a:ln>
      </xdr:spPr>
    </xdr:pic>
    <xdr:clientData/>
  </xdr:twoCellAnchor>
  <xdr:twoCellAnchor editAs="oneCell">
    <xdr:from>
      <xdr:col>2</xdr:col>
      <xdr:colOff>0</xdr:colOff>
      <xdr:row>34</xdr:row>
      <xdr:rowOff>0</xdr:rowOff>
    </xdr:from>
    <xdr:to>
      <xdr:col>2</xdr:col>
      <xdr:colOff>715678</xdr:colOff>
      <xdr:row>35</xdr:row>
      <xdr:rowOff>0</xdr:rowOff>
    </xdr:to>
    <xdr:pic>
      <xdr:nvPicPr>
        <xdr:cNvPr id="65" name="Image 64"/>
        <xdr:cNvPicPr>
          <a:picLocks noChangeAspect="1"/>
        </xdr:cNvPicPr>
      </xdr:nvPicPr>
      <xdr:blipFill>
        <a:blip xmlns:r="http://schemas.openxmlformats.org/officeDocument/2006/relationships" r:embed="rId64"/>
        <a:stretch>
          <a:fillRect/>
        </a:stretch>
      </xdr:blipFill>
      <xdr:spPr>
        <a:xfrm>
          <a:off x="878417" y="37285083"/>
          <a:ext cx="715678" cy="1143000"/>
        </a:xfrm>
        <a:prstGeom prst="rect">
          <a:avLst/>
        </a:prstGeom>
        <a:ln>
          <a:prstDash val="solid"/>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158750</xdr:colOff>
      <xdr:row>2</xdr:row>
      <xdr:rowOff>0</xdr:rowOff>
    </xdr:from>
    <xdr:to>
      <xdr:col>3</xdr:col>
      <xdr:colOff>0</xdr:colOff>
      <xdr:row>3</xdr:row>
      <xdr:rowOff>0</xdr:rowOff>
    </xdr:to>
    <xdr:pic>
      <xdr:nvPicPr>
        <xdr:cNvPr id="10" name="Picture 5"/>
        <xdr:cNvPicPr>
          <a:picLocks noChangeAspect="1"/>
        </xdr:cNvPicPr>
      </xdr:nvPicPr>
      <xdr:blipFill>
        <a:blip xmlns:r="http://schemas.openxmlformats.org/officeDocument/2006/relationships" r:embed="rId1"/>
        <a:stretch>
          <a:fillRect/>
        </a:stretch>
      </xdr:blipFill>
      <xdr:spPr>
        <a:xfrm>
          <a:off x="1054100" y="381000"/>
          <a:ext cx="1416050" cy="1143000"/>
        </a:xfrm>
        <a:prstGeom prst="rect">
          <a:avLst/>
        </a:prstGeom>
        <a:ln w="12700">
          <a:solidFill>
            <a:sysClr val="windowText" lastClr="000000"/>
          </a:solidFill>
          <a:prstDash val="solid"/>
        </a:ln>
      </xdr:spPr>
    </xdr:pic>
    <xdr:clientData/>
  </xdr:twoCellAnchor>
  <xdr:twoCellAnchor editAs="oneCell">
    <xdr:from>
      <xdr:col>2</xdr:col>
      <xdr:colOff>158750</xdr:colOff>
      <xdr:row>3</xdr:row>
      <xdr:rowOff>0</xdr:rowOff>
    </xdr:from>
    <xdr:to>
      <xdr:col>3</xdr:col>
      <xdr:colOff>0</xdr:colOff>
      <xdr:row>4</xdr:row>
      <xdr:rowOff>0</xdr:rowOff>
    </xdr:to>
    <xdr:pic>
      <xdr:nvPicPr>
        <xdr:cNvPr id="11" name="Picture 7"/>
        <xdr:cNvPicPr>
          <a:picLocks noChangeAspect="1"/>
        </xdr:cNvPicPr>
      </xdr:nvPicPr>
      <xdr:blipFill>
        <a:blip xmlns:r="http://schemas.openxmlformats.org/officeDocument/2006/relationships" r:embed="rId2"/>
        <a:stretch>
          <a:fillRect/>
        </a:stretch>
      </xdr:blipFill>
      <xdr:spPr>
        <a:xfrm>
          <a:off x="1054100" y="1524000"/>
          <a:ext cx="1416050" cy="1143000"/>
        </a:xfrm>
        <a:prstGeom prst="rect">
          <a:avLst/>
        </a:prstGeom>
        <a:ln w="12700">
          <a:solidFill>
            <a:sysClr val="windowText" lastClr="000000"/>
          </a:solidFill>
          <a:prstDash val="solid"/>
        </a:ln>
      </xdr:spPr>
    </xdr:pic>
    <xdr:clientData/>
  </xdr:twoCellAnchor>
  <xdr:twoCellAnchor editAs="oneCell">
    <xdr:from>
      <xdr:col>2</xdr:col>
      <xdr:colOff>0</xdr:colOff>
      <xdr:row>8</xdr:row>
      <xdr:rowOff>0</xdr:rowOff>
    </xdr:from>
    <xdr:to>
      <xdr:col>2</xdr:col>
      <xdr:colOff>1457325</xdr:colOff>
      <xdr:row>9</xdr:row>
      <xdr:rowOff>0</xdr:rowOff>
    </xdr:to>
    <xdr:pic>
      <xdr:nvPicPr>
        <xdr:cNvPr id="12" name="Picture 8"/>
        <xdr:cNvPicPr>
          <a:picLocks noChangeAspect="1"/>
        </xdr:cNvPicPr>
      </xdr:nvPicPr>
      <xdr:blipFill>
        <a:blip xmlns:r="http://schemas.openxmlformats.org/officeDocument/2006/relationships" r:embed="rId3"/>
        <a:stretch>
          <a:fillRect/>
        </a:stretch>
      </xdr:blipFill>
      <xdr:spPr>
        <a:xfrm>
          <a:off x="885825" y="7562850"/>
          <a:ext cx="1457325" cy="1143000"/>
        </a:xfrm>
        <a:prstGeom prst="rect">
          <a:avLst/>
        </a:prstGeom>
        <a:ln w="12700">
          <a:solidFill>
            <a:sysClr val="windowText" lastClr="000000"/>
          </a:solidFill>
          <a:prstDash val="solid"/>
        </a:ln>
      </xdr:spPr>
    </xdr:pic>
    <xdr:clientData/>
  </xdr:twoCellAnchor>
  <xdr:twoCellAnchor editAs="oneCell">
    <xdr:from>
      <xdr:col>2</xdr:col>
      <xdr:colOff>0</xdr:colOff>
      <xdr:row>7</xdr:row>
      <xdr:rowOff>0</xdr:rowOff>
    </xdr:from>
    <xdr:to>
      <xdr:col>2</xdr:col>
      <xdr:colOff>1457325</xdr:colOff>
      <xdr:row>8</xdr:row>
      <xdr:rowOff>0</xdr:rowOff>
    </xdr:to>
    <xdr:pic>
      <xdr:nvPicPr>
        <xdr:cNvPr id="13" name="Picture 9"/>
        <xdr:cNvPicPr>
          <a:picLocks noChangeAspect="1"/>
        </xdr:cNvPicPr>
      </xdr:nvPicPr>
      <xdr:blipFill>
        <a:blip xmlns:r="http://schemas.openxmlformats.org/officeDocument/2006/relationships" r:embed="rId4"/>
        <a:stretch>
          <a:fillRect/>
        </a:stretch>
      </xdr:blipFill>
      <xdr:spPr>
        <a:xfrm>
          <a:off x="1123950" y="6105525"/>
          <a:ext cx="1457325" cy="1143000"/>
        </a:xfrm>
        <a:prstGeom prst="rect">
          <a:avLst/>
        </a:prstGeom>
        <a:ln w="12700">
          <a:solidFill>
            <a:sysClr val="windowText" lastClr="000000"/>
          </a:solidFill>
          <a:prstDash val="solid"/>
        </a:ln>
      </xdr:spPr>
    </xdr:pic>
    <xdr:clientData/>
  </xdr:twoCellAnchor>
  <xdr:twoCellAnchor editAs="oneCell">
    <xdr:from>
      <xdr:col>2</xdr:col>
      <xdr:colOff>1</xdr:colOff>
      <xdr:row>5</xdr:row>
      <xdr:rowOff>0</xdr:rowOff>
    </xdr:from>
    <xdr:to>
      <xdr:col>2</xdr:col>
      <xdr:colOff>1457326</xdr:colOff>
      <xdr:row>6</xdr:row>
      <xdr:rowOff>0</xdr:rowOff>
    </xdr:to>
    <xdr:pic>
      <xdr:nvPicPr>
        <xdr:cNvPr id="14" name="Picture 10"/>
        <xdr:cNvPicPr>
          <a:picLocks noChangeAspect="1"/>
        </xdr:cNvPicPr>
      </xdr:nvPicPr>
      <xdr:blipFill>
        <a:blip xmlns:r="http://schemas.openxmlformats.org/officeDocument/2006/relationships" r:embed="rId5"/>
        <a:stretch>
          <a:fillRect/>
        </a:stretch>
      </xdr:blipFill>
      <xdr:spPr>
        <a:xfrm>
          <a:off x="1174751" y="3810000"/>
          <a:ext cx="1524000" cy="1143000"/>
        </a:xfrm>
        <a:prstGeom prst="rect">
          <a:avLst/>
        </a:prstGeom>
        <a:ln w="12700">
          <a:solidFill>
            <a:sysClr val="windowText" lastClr="000000"/>
          </a:solidFill>
          <a:prstDash val="solid"/>
        </a:ln>
      </xdr:spPr>
    </xdr:pic>
    <xdr:clientData/>
  </xdr:twoCellAnchor>
  <xdr:twoCellAnchor editAs="oneCell">
    <xdr:from>
      <xdr:col>2</xdr:col>
      <xdr:colOff>1</xdr:colOff>
      <xdr:row>4</xdr:row>
      <xdr:rowOff>0</xdr:rowOff>
    </xdr:from>
    <xdr:to>
      <xdr:col>3</xdr:col>
      <xdr:colOff>1</xdr:colOff>
      <xdr:row>5</xdr:row>
      <xdr:rowOff>0</xdr:rowOff>
    </xdr:to>
    <xdr:pic>
      <xdr:nvPicPr>
        <xdr:cNvPr id="15" name="Picture 11"/>
        <xdr:cNvPicPr>
          <a:picLocks noChangeAspect="1"/>
        </xdr:cNvPicPr>
      </xdr:nvPicPr>
      <xdr:blipFill>
        <a:blip xmlns:r="http://schemas.openxmlformats.org/officeDocument/2006/relationships" r:embed="rId6"/>
        <a:stretch>
          <a:fillRect/>
        </a:stretch>
      </xdr:blipFill>
      <xdr:spPr>
        <a:xfrm>
          <a:off x="895351" y="2667000"/>
          <a:ext cx="1574800" cy="1143000"/>
        </a:xfrm>
        <a:prstGeom prst="rect">
          <a:avLst/>
        </a:prstGeom>
        <a:ln w="12700">
          <a:solidFill>
            <a:sysClr val="windowText" lastClr="000000"/>
          </a:solidFill>
          <a:prstDash val="solid"/>
        </a:ln>
      </xdr:spPr>
    </xdr:pic>
    <xdr:clientData/>
  </xdr:twoCellAnchor>
  <xdr:twoCellAnchor editAs="oneCell">
    <xdr:from>
      <xdr:col>2</xdr:col>
      <xdr:colOff>939590</xdr:colOff>
      <xdr:row>19</xdr:row>
      <xdr:rowOff>0</xdr:rowOff>
    </xdr:from>
    <xdr:to>
      <xdr:col>2</xdr:col>
      <xdr:colOff>1485900</xdr:colOff>
      <xdr:row>20</xdr:row>
      <xdr:rowOff>0</xdr:rowOff>
    </xdr:to>
    <xdr:pic>
      <xdr:nvPicPr>
        <xdr:cNvPr id="25" name="Picture 21"/>
        <xdr:cNvPicPr>
          <a:picLocks noChangeAspect="1"/>
        </xdr:cNvPicPr>
      </xdr:nvPicPr>
      <xdr:blipFill>
        <a:blip xmlns:r="http://schemas.openxmlformats.org/officeDocument/2006/relationships" r:embed="rId7"/>
        <a:stretch>
          <a:fillRect/>
        </a:stretch>
      </xdr:blipFill>
      <xdr:spPr>
        <a:xfrm>
          <a:off x="1825415" y="18211800"/>
          <a:ext cx="546310" cy="1143000"/>
        </a:xfrm>
        <a:prstGeom prst="rect">
          <a:avLst/>
        </a:prstGeom>
        <a:ln w="12700">
          <a:solidFill>
            <a:sysClr val="windowText" lastClr="000000"/>
          </a:solidFill>
          <a:prstDash val="solid"/>
        </a:ln>
      </xdr:spPr>
    </xdr:pic>
    <xdr:clientData/>
  </xdr:twoCellAnchor>
  <xdr:twoCellAnchor editAs="oneCell">
    <xdr:from>
      <xdr:col>2</xdr:col>
      <xdr:colOff>873429</xdr:colOff>
      <xdr:row>20</xdr:row>
      <xdr:rowOff>14568</xdr:rowOff>
    </xdr:from>
    <xdr:to>
      <xdr:col>2</xdr:col>
      <xdr:colOff>1419225</xdr:colOff>
      <xdr:row>21</xdr:row>
      <xdr:rowOff>9525</xdr:rowOff>
    </xdr:to>
    <xdr:pic>
      <xdr:nvPicPr>
        <xdr:cNvPr id="26" name="Picture 22"/>
        <xdr:cNvPicPr>
          <a:picLocks noChangeAspect="1"/>
        </xdr:cNvPicPr>
      </xdr:nvPicPr>
      <xdr:blipFill>
        <a:blip xmlns:r="http://schemas.openxmlformats.org/officeDocument/2006/relationships" r:embed="rId8"/>
        <a:stretch>
          <a:fillRect/>
        </a:stretch>
      </xdr:blipFill>
      <xdr:spPr>
        <a:xfrm>
          <a:off x="1730679" y="19083618"/>
          <a:ext cx="545796" cy="1137957"/>
        </a:xfrm>
        <a:prstGeom prst="rect">
          <a:avLst/>
        </a:prstGeom>
        <a:ln w="12700">
          <a:solidFill>
            <a:sysClr val="windowText" lastClr="000000"/>
          </a:solidFill>
          <a:prstDash val="solid"/>
        </a:ln>
      </xdr:spPr>
    </xdr:pic>
    <xdr:clientData/>
  </xdr:twoCellAnchor>
  <xdr:twoCellAnchor editAs="oneCell">
    <xdr:from>
      <xdr:col>2</xdr:col>
      <xdr:colOff>947047</xdr:colOff>
      <xdr:row>17</xdr:row>
      <xdr:rowOff>0</xdr:rowOff>
    </xdr:from>
    <xdr:to>
      <xdr:col>2</xdr:col>
      <xdr:colOff>1485900</xdr:colOff>
      <xdr:row>18</xdr:row>
      <xdr:rowOff>0</xdr:rowOff>
    </xdr:to>
    <xdr:pic>
      <xdr:nvPicPr>
        <xdr:cNvPr id="27" name="Picture 23"/>
        <xdr:cNvPicPr>
          <a:picLocks noChangeAspect="1"/>
        </xdr:cNvPicPr>
      </xdr:nvPicPr>
      <xdr:blipFill>
        <a:blip xmlns:r="http://schemas.openxmlformats.org/officeDocument/2006/relationships" r:embed="rId9"/>
        <a:stretch>
          <a:fillRect/>
        </a:stretch>
      </xdr:blipFill>
      <xdr:spPr>
        <a:xfrm>
          <a:off x="1832872" y="15925800"/>
          <a:ext cx="538853" cy="1143000"/>
        </a:xfrm>
        <a:prstGeom prst="rect">
          <a:avLst/>
        </a:prstGeom>
        <a:ln w="12700">
          <a:solidFill>
            <a:sysClr val="windowText" lastClr="000000"/>
          </a:solidFill>
          <a:prstDash val="solid"/>
        </a:ln>
      </xdr:spPr>
    </xdr:pic>
    <xdr:clientData/>
  </xdr:twoCellAnchor>
  <xdr:twoCellAnchor editAs="oneCell">
    <xdr:from>
      <xdr:col>2</xdr:col>
      <xdr:colOff>1079690</xdr:colOff>
      <xdr:row>15</xdr:row>
      <xdr:rowOff>0</xdr:rowOff>
    </xdr:from>
    <xdr:to>
      <xdr:col>2</xdr:col>
      <xdr:colOff>1485900</xdr:colOff>
      <xdr:row>16</xdr:row>
      <xdr:rowOff>0</xdr:rowOff>
    </xdr:to>
    <xdr:pic>
      <xdr:nvPicPr>
        <xdr:cNvPr id="48" name="Picture 44"/>
        <xdr:cNvPicPr>
          <a:picLocks noChangeAspect="1"/>
        </xdr:cNvPicPr>
      </xdr:nvPicPr>
      <xdr:blipFill>
        <a:blip xmlns:r="http://schemas.openxmlformats.org/officeDocument/2006/relationships" r:embed="rId10"/>
        <a:stretch>
          <a:fillRect/>
        </a:stretch>
      </xdr:blipFill>
      <xdr:spPr>
        <a:xfrm>
          <a:off x="1965515" y="14582775"/>
          <a:ext cx="406210" cy="1143000"/>
        </a:xfrm>
        <a:prstGeom prst="rect">
          <a:avLst/>
        </a:prstGeom>
        <a:ln w="12700">
          <a:solidFill>
            <a:sysClr val="windowText" lastClr="000000"/>
          </a:solidFill>
          <a:prstDash val="solid"/>
        </a:ln>
      </xdr:spPr>
    </xdr:pic>
    <xdr:clientData/>
  </xdr:twoCellAnchor>
  <xdr:twoCellAnchor editAs="oneCell">
    <xdr:from>
      <xdr:col>2</xdr:col>
      <xdr:colOff>1140769</xdr:colOff>
      <xdr:row>14</xdr:row>
      <xdr:rowOff>0</xdr:rowOff>
    </xdr:from>
    <xdr:to>
      <xdr:col>2</xdr:col>
      <xdr:colOff>1485900</xdr:colOff>
      <xdr:row>15</xdr:row>
      <xdr:rowOff>0</xdr:rowOff>
    </xdr:to>
    <xdr:pic>
      <xdr:nvPicPr>
        <xdr:cNvPr id="49" name="Picture 45"/>
        <xdr:cNvPicPr>
          <a:picLocks noChangeAspect="1"/>
        </xdr:cNvPicPr>
      </xdr:nvPicPr>
      <xdr:blipFill>
        <a:blip xmlns:r="http://schemas.openxmlformats.org/officeDocument/2006/relationships" r:embed="rId11"/>
        <a:stretch>
          <a:fillRect/>
        </a:stretch>
      </xdr:blipFill>
      <xdr:spPr>
        <a:xfrm>
          <a:off x="2026594" y="13439775"/>
          <a:ext cx="345131" cy="1143000"/>
        </a:xfrm>
        <a:prstGeom prst="rect">
          <a:avLst/>
        </a:prstGeom>
        <a:ln w="12700">
          <a:solidFill>
            <a:sysClr val="windowText" lastClr="000000"/>
          </a:solidFill>
          <a:prstDash val="solid"/>
        </a:ln>
      </xdr:spPr>
    </xdr:pic>
    <xdr:clientData/>
  </xdr:twoCellAnchor>
  <xdr:twoCellAnchor editAs="oneCell">
    <xdr:from>
      <xdr:col>2</xdr:col>
      <xdr:colOff>1152371</xdr:colOff>
      <xdr:row>13</xdr:row>
      <xdr:rowOff>0</xdr:rowOff>
    </xdr:from>
    <xdr:to>
      <xdr:col>2</xdr:col>
      <xdr:colOff>1485900</xdr:colOff>
      <xdr:row>14</xdr:row>
      <xdr:rowOff>0</xdr:rowOff>
    </xdr:to>
    <xdr:pic>
      <xdr:nvPicPr>
        <xdr:cNvPr id="50" name="Picture 46"/>
        <xdr:cNvPicPr>
          <a:picLocks noChangeAspect="1"/>
        </xdr:cNvPicPr>
      </xdr:nvPicPr>
      <xdr:blipFill>
        <a:blip xmlns:r="http://schemas.openxmlformats.org/officeDocument/2006/relationships" r:embed="rId12"/>
        <a:stretch>
          <a:fillRect/>
        </a:stretch>
      </xdr:blipFill>
      <xdr:spPr>
        <a:xfrm>
          <a:off x="2038196" y="12296775"/>
          <a:ext cx="333529" cy="1143000"/>
        </a:xfrm>
        <a:prstGeom prst="rect">
          <a:avLst/>
        </a:prstGeom>
        <a:ln w="12700">
          <a:solidFill>
            <a:sysClr val="windowText" lastClr="000000"/>
          </a:solidFill>
          <a:prstDash val="solid"/>
        </a:ln>
      </xdr:spPr>
    </xdr:pic>
    <xdr:clientData/>
  </xdr:twoCellAnchor>
  <xdr:twoCellAnchor editAs="oneCell">
    <xdr:from>
      <xdr:col>2</xdr:col>
      <xdr:colOff>1117531</xdr:colOff>
      <xdr:row>11</xdr:row>
      <xdr:rowOff>0</xdr:rowOff>
    </xdr:from>
    <xdr:to>
      <xdr:col>2</xdr:col>
      <xdr:colOff>1485900</xdr:colOff>
      <xdr:row>12</xdr:row>
      <xdr:rowOff>0</xdr:rowOff>
    </xdr:to>
    <xdr:pic>
      <xdr:nvPicPr>
        <xdr:cNvPr id="51" name="Picture 47"/>
        <xdr:cNvPicPr>
          <a:picLocks noChangeAspect="1"/>
        </xdr:cNvPicPr>
      </xdr:nvPicPr>
      <xdr:blipFill>
        <a:blip xmlns:r="http://schemas.openxmlformats.org/officeDocument/2006/relationships" r:embed="rId13"/>
        <a:stretch>
          <a:fillRect/>
        </a:stretch>
      </xdr:blipFill>
      <xdr:spPr>
        <a:xfrm>
          <a:off x="2003356" y="10010775"/>
          <a:ext cx="368369" cy="1143000"/>
        </a:xfrm>
        <a:prstGeom prst="rect">
          <a:avLst/>
        </a:prstGeom>
        <a:ln w="12700">
          <a:solidFill>
            <a:sysClr val="windowText" lastClr="000000"/>
          </a:solidFill>
          <a:prstDash val="solid"/>
        </a:ln>
      </xdr:spPr>
    </xdr:pic>
    <xdr:clientData/>
  </xdr:twoCellAnchor>
  <xdr:twoCellAnchor editAs="oneCell">
    <xdr:from>
      <xdr:col>2</xdr:col>
      <xdr:colOff>1114426</xdr:colOff>
      <xdr:row>10</xdr:row>
      <xdr:rowOff>1</xdr:rowOff>
    </xdr:from>
    <xdr:to>
      <xdr:col>2</xdr:col>
      <xdr:colOff>1485900</xdr:colOff>
      <xdr:row>11</xdr:row>
      <xdr:rowOff>0</xdr:rowOff>
    </xdr:to>
    <xdr:pic>
      <xdr:nvPicPr>
        <xdr:cNvPr id="52" name="Image 51"/>
        <xdr:cNvPicPr>
          <a:picLocks noChangeAspect="1"/>
        </xdr:cNvPicPr>
      </xdr:nvPicPr>
      <xdr:blipFill>
        <a:blip xmlns:r="http://schemas.openxmlformats.org/officeDocument/2006/relationships" r:embed="rId14"/>
        <a:stretch>
          <a:fillRect/>
        </a:stretch>
      </xdr:blipFill>
      <xdr:spPr>
        <a:xfrm>
          <a:off x="2000251" y="8867776"/>
          <a:ext cx="371474" cy="1142999"/>
        </a:xfrm>
        <a:prstGeom prst="rect">
          <a:avLst/>
        </a:prstGeom>
        <a:ln w="12700">
          <a:solidFill>
            <a:sysClr val="windowText" lastClr="000000"/>
          </a:solidFill>
          <a:prstDash val="solid"/>
        </a:ln>
      </xdr:spPr>
    </xdr:pic>
    <xdr:clientData/>
  </xdr:twoCellAnchor>
  <xdr:twoCellAnchor editAs="oneCell">
    <xdr:from>
      <xdr:col>2</xdr:col>
      <xdr:colOff>0</xdr:colOff>
      <xdr:row>6</xdr:row>
      <xdr:rowOff>0</xdr:rowOff>
    </xdr:from>
    <xdr:to>
      <xdr:col>2</xdr:col>
      <xdr:colOff>1457325</xdr:colOff>
      <xdr:row>7</xdr:row>
      <xdr:rowOff>0</xdr:rowOff>
    </xdr:to>
    <xdr:pic>
      <xdr:nvPicPr>
        <xdr:cNvPr id="53" name="Image 52"/>
        <xdr:cNvPicPr>
          <a:picLocks noChangeAspect="1"/>
        </xdr:cNvPicPr>
      </xdr:nvPicPr>
      <xdr:blipFill>
        <a:blip xmlns:r="http://schemas.openxmlformats.org/officeDocument/2006/relationships" r:embed="rId15"/>
        <a:stretch>
          <a:fillRect/>
        </a:stretch>
      </xdr:blipFill>
      <xdr:spPr>
        <a:xfrm>
          <a:off x="885825" y="5276850"/>
          <a:ext cx="1457325" cy="1143000"/>
        </a:xfrm>
        <a:prstGeom prst="rect">
          <a:avLst/>
        </a:prstGeom>
        <a:ln w="12700">
          <a:solidFill>
            <a:sysClr val="windowText" lastClr="000000"/>
          </a:solidFill>
          <a:prstDash val="solid"/>
        </a:ln>
      </xdr:spPr>
    </xdr:pic>
    <xdr:clientData/>
  </xdr:twoCellAnchor>
  <xdr:twoCellAnchor editAs="oneCell">
    <xdr:from>
      <xdr:col>2</xdr:col>
      <xdr:colOff>1163831</xdr:colOff>
      <xdr:row>12</xdr:row>
      <xdr:rowOff>1</xdr:rowOff>
    </xdr:from>
    <xdr:to>
      <xdr:col>2</xdr:col>
      <xdr:colOff>1485900</xdr:colOff>
      <xdr:row>13</xdr:row>
      <xdr:rowOff>0</xdr:rowOff>
    </xdr:to>
    <xdr:pic>
      <xdr:nvPicPr>
        <xdr:cNvPr id="54" name="Image 53"/>
        <xdr:cNvPicPr>
          <a:picLocks noChangeAspect="1"/>
        </xdr:cNvPicPr>
      </xdr:nvPicPr>
      <xdr:blipFill>
        <a:blip xmlns:r="http://schemas.openxmlformats.org/officeDocument/2006/relationships" r:embed="rId16"/>
        <a:stretch>
          <a:fillRect/>
        </a:stretch>
      </xdr:blipFill>
      <xdr:spPr>
        <a:xfrm>
          <a:off x="2049656" y="11153776"/>
          <a:ext cx="322069" cy="1142999"/>
        </a:xfrm>
        <a:prstGeom prst="rect">
          <a:avLst/>
        </a:prstGeom>
        <a:ln w="12700">
          <a:solidFill>
            <a:sysClr val="windowText" lastClr="000000"/>
          </a:solidFill>
          <a:prstDash val="solid"/>
        </a:ln>
      </xdr:spPr>
    </xdr:pic>
    <xdr:clientData/>
  </xdr:twoCellAnchor>
  <xdr:twoCellAnchor editAs="oneCell">
    <xdr:from>
      <xdr:col>2</xdr:col>
      <xdr:colOff>943426</xdr:colOff>
      <xdr:row>18</xdr:row>
      <xdr:rowOff>1</xdr:rowOff>
    </xdr:from>
    <xdr:to>
      <xdr:col>2</xdr:col>
      <xdr:colOff>1485900</xdr:colOff>
      <xdr:row>19</xdr:row>
      <xdr:rowOff>0</xdr:rowOff>
    </xdr:to>
    <xdr:pic>
      <xdr:nvPicPr>
        <xdr:cNvPr id="55" name="Image 54"/>
        <xdr:cNvPicPr>
          <a:picLocks noChangeAspect="1"/>
        </xdr:cNvPicPr>
      </xdr:nvPicPr>
      <xdr:blipFill>
        <a:blip xmlns:r="http://schemas.openxmlformats.org/officeDocument/2006/relationships" r:embed="rId17"/>
        <a:stretch>
          <a:fillRect/>
        </a:stretch>
      </xdr:blipFill>
      <xdr:spPr>
        <a:xfrm>
          <a:off x="1829251" y="17068801"/>
          <a:ext cx="542474" cy="1142999"/>
        </a:xfrm>
        <a:prstGeom prst="rect">
          <a:avLst/>
        </a:prstGeom>
        <a:ln w="12700">
          <a:solidFill>
            <a:sysClr val="windowText" lastClr="000000"/>
          </a:solidFill>
          <a:prstDash val="solid"/>
        </a:ln>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18"/>
  <sheetViews>
    <sheetView tabSelected="1" workbookViewId="0">
      <selection activeCell="P6" sqref="P6"/>
    </sheetView>
  </sheetViews>
  <sheetFormatPr baseColWidth="10" defaultRowHeight="15" x14ac:dyDescent="0.25"/>
  <sheetData>
    <row r="1" spans="1:15" x14ac:dyDescent="0.25">
      <c r="A1" s="149" t="s">
        <v>0</v>
      </c>
      <c r="B1" s="150"/>
      <c r="C1" s="150"/>
      <c r="D1" s="150"/>
      <c r="E1" s="150"/>
      <c r="F1" s="150"/>
      <c r="G1" s="150"/>
      <c r="H1" s="150"/>
      <c r="I1" s="150"/>
      <c r="J1" s="150"/>
      <c r="K1" s="150"/>
      <c r="L1" s="150"/>
      <c r="M1" s="150"/>
      <c r="N1" s="150"/>
      <c r="O1" s="150"/>
    </row>
    <row r="2" spans="1:15" x14ac:dyDescent="0.25">
      <c r="A2" s="150"/>
      <c r="B2" s="150"/>
      <c r="C2" s="150"/>
      <c r="D2" s="150"/>
      <c r="E2" s="150"/>
      <c r="F2" s="150"/>
      <c r="G2" s="150"/>
      <c r="H2" s="150"/>
      <c r="I2" s="150"/>
      <c r="J2" s="150"/>
      <c r="K2" s="150"/>
      <c r="L2" s="150"/>
      <c r="M2" s="150"/>
      <c r="N2" s="150"/>
      <c r="O2" s="150"/>
    </row>
    <row r="3" spans="1:15" x14ac:dyDescent="0.25">
      <c r="A3" s="150"/>
      <c r="B3" s="150"/>
      <c r="C3" s="150"/>
      <c r="D3" s="150"/>
      <c r="E3" s="150"/>
      <c r="F3" s="150"/>
      <c r="G3" s="150"/>
      <c r="H3" s="150"/>
      <c r="I3" s="150"/>
      <c r="J3" s="150"/>
      <c r="K3" s="150"/>
      <c r="L3" s="150"/>
      <c r="M3" s="150"/>
      <c r="N3" s="150"/>
      <c r="O3" s="150"/>
    </row>
    <row r="4" spans="1:15" x14ac:dyDescent="0.25">
      <c r="A4" s="150"/>
      <c r="B4" s="150"/>
      <c r="C4" s="150"/>
      <c r="D4" s="150"/>
      <c r="E4" s="150"/>
      <c r="F4" s="150"/>
      <c r="G4" s="150"/>
      <c r="H4" s="150"/>
      <c r="I4" s="150"/>
      <c r="J4" s="150"/>
      <c r="K4" s="150"/>
      <c r="L4" s="150"/>
      <c r="M4" s="150"/>
      <c r="N4" s="150"/>
      <c r="O4" s="150"/>
    </row>
    <row r="5" spans="1:15" x14ac:dyDescent="0.25">
      <c r="A5" s="150"/>
      <c r="B5" s="150"/>
      <c r="C5" s="150"/>
      <c r="D5" s="150"/>
      <c r="E5" s="150"/>
      <c r="F5" s="150"/>
      <c r="G5" s="150"/>
      <c r="H5" s="150"/>
      <c r="I5" s="150"/>
      <c r="J5" s="150"/>
      <c r="K5" s="150"/>
      <c r="L5" s="150"/>
      <c r="M5" s="150"/>
      <c r="N5" s="150"/>
      <c r="O5" s="150"/>
    </row>
    <row r="6" spans="1:15" x14ac:dyDescent="0.25">
      <c r="A6" s="150"/>
      <c r="B6" s="150"/>
      <c r="C6" s="150"/>
      <c r="D6" s="150"/>
      <c r="E6" s="150"/>
      <c r="F6" s="150"/>
      <c r="G6" s="150"/>
      <c r="H6" s="150"/>
      <c r="I6" s="150"/>
      <c r="J6" s="150"/>
      <c r="K6" s="150"/>
      <c r="L6" s="150"/>
      <c r="M6" s="150"/>
      <c r="N6" s="150"/>
      <c r="O6" s="150"/>
    </row>
    <row r="7" spans="1:15" x14ac:dyDescent="0.25">
      <c r="A7" s="150"/>
      <c r="B7" s="150"/>
      <c r="C7" s="150"/>
      <c r="D7" s="150"/>
      <c r="E7" s="150"/>
      <c r="F7" s="150"/>
      <c r="G7" s="150"/>
      <c r="H7" s="150"/>
      <c r="I7" s="150"/>
      <c r="J7" s="150"/>
      <c r="K7" s="150"/>
      <c r="L7" s="150"/>
      <c r="M7" s="150"/>
      <c r="N7" s="150"/>
      <c r="O7" s="150"/>
    </row>
    <row r="8" spans="1:15" x14ac:dyDescent="0.25">
      <c r="A8" s="150"/>
      <c r="B8" s="150"/>
      <c r="C8" s="150"/>
      <c r="D8" s="150"/>
      <c r="E8" s="150"/>
      <c r="F8" s="150"/>
      <c r="G8" s="150"/>
      <c r="H8" s="150"/>
      <c r="I8" s="150"/>
      <c r="J8" s="150"/>
      <c r="K8" s="150"/>
      <c r="L8" s="150"/>
      <c r="M8" s="150"/>
      <c r="N8" s="150"/>
      <c r="O8" s="150"/>
    </row>
    <row r="9" spans="1:15" x14ac:dyDescent="0.25">
      <c r="A9" s="150"/>
      <c r="B9" s="150"/>
      <c r="C9" s="150"/>
      <c r="D9" s="150"/>
      <c r="E9" s="150"/>
      <c r="F9" s="150"/>
      <c r="G9" s="150"/>
      <c r="H9" s="150"/>
      <c r="I9" s="150"/>
      <c r="J9" s="150"/>
      <c r="K9" s="150"/>
      <c r="L9" s="150"/>
      <c r="M9" s="150"/>
      <c r="N9" s="150"/>
      <c r="O9" s="150"/>
    </row>
    <row r="10" spans="1:15" x14ac:dyDescent="0.25">
      <c r="A10" s="150"/>
      <c r="B10" s="150"/>
      <c r="C10" s="150"/>
      <c r="D10" s="150"/>
      <c r="E10" s="150"/>
      <c r="F10" s="150"/>
      <c r="G10" s="150"/>
      <c r="H10" s="150"/>
      <c r="I10" s="150"/>
      <c r="J10" s="150"/>
      <c r="K10" s="150"/>
      <c r="L10" s="150"/>
      <c r="M10" s="150"/>
      <c r="N10" s="150"/>
      <c r="O10" s="150"/>
    </row>
    <row r="11" spans="1:15" x14ac:dyDescent="0.25">
      <c r="A11" s="150"/>
      <c r="B11" s="150"/>
      <c r="C11" s="150"/>
      <c r="D11" s="150"/>
      <c r="E11" s="150"/>
      <c r="F11" s="150"/>
      <c r="G11" s="150"/>
      <c r="H11" s="150"/>
      <c r="I11" s="150"/>
      <c r="J11" s="150"/>
      <c r="K11" s="150"/>
      <c r="L11" s="150"/>
      <c r="M11" s="150"/>
      <c r="N11" s="150"/>
      <c r="O11" s="150"/>
    </row>
    <row r="12" spans="1:15" x14ac:dyDescent="0.25">
      <c r="A12" s="150"/>
      <c r="B12" s="150"/>
      <c r="C12" s="150"/>
      <c r="D12" s="150"/>
      <c r="E12" s="150"/>
      <c r="F12" s="150"/>
      <c r="G12" s="150"/>
      <c r="H12" s="150"/>
      <c r="I12" s="150"/>
      <c r="J12" s="150"/>
      <c r="K12" s="150"/>
      <c r="L12" s="150"/>
      <c r="M12" s="150"/>
      <c r="N12" s="150"/>
      <c r="O12" s="150"/>
    </row>
    <row r="13" spans="1:15" x14ac:dyDescent="0.25">
      <c r="A13" s="150"/>
      <c r="B13" s="150"/>
      <c r="C13" s="150"/>
      <c r="D13" s="150"/>
      <c r="E13" s="150"/>
      <c r="F13" s="150"/>
      <c r="G13" s="150"/>
      <c r="H13" s="150"/>
      <c r="I13" s="150"/>
      <c r="J13" s="150"/>
      <c r="K13" s="150"/>
      <c r="L13" s="150"/>
      <c r="M13" s="150"/>
      <c r="N13" s="150"/>
      <c r="O13" s="150"/>
    </row>
    <row r="14" spans="1:15" x14ac:dyDescent="0.25">
      <c r="A14" s="150"/>
      <c r="B14" s="150"/>
      <c r="C14" s="150"/>
      <c r="D14" s="150"/>
      <c r="E14" s="150"/>
      <c r="F14" s="150"/>
      <c r="G14" s="150"/>
      <c r="H14" s="150"/>
      <c r="I14" s="150"/>
      <c r="J14" s="150"/>
      <c r="K14" s="150"/>
      <c r="L14" s="150"/>
      <c r="M14" s="150"/>
      <c r="N14" s="150"/>
      <c r="O14" s="150"/>
    </row>
    <row r="15" spans="1:15" x14ac:dyDescent="0.25">
      <c r="A15" s="150"/>
      <c r="B15" s="150"/>
      <c r="C15" s="150"/>
      <c r="D15" s="150"/>
      <c r="E15" s="150"/>
      <c r="F15" s="150"/>
      <c r="G15" s="150"/>
      <c r="H15" s="150"/>
      <c r="I15" s="150"/>
      <c r="J15" s="150"/>
      <c r="K15" s="150"/>
      <c r="L15" s="150"/>
      <c r="M15" s="150"/>
      <c r="N15" s="150"/>
      <c r="O15" s="150"/>
    </row>
    <row r="16" spans="1:15" x14ac:dyDescent="0.25">
      <c r="A16" s="150"/>
      <c r="B16" s="150"/>
      <c r="C16" s="150"/>
      <c r="D16" s="150"/>
      <c r="E16" s="150"/>
      <c r="F16" s="150"/>
      <c r="G16" s="150"/>
      <c r="H16" s="150"/>
      <c r="I16" s="150"/>
      <c r="J16" s="150"/>
      <c r="K16" s="150"/>
      <c r="L16" s="150"/>
      <c r="M16" s="150"/>
      <c r="N16" s="150"/>
      <c r="O16" s="150"/>
    </row>
    <row r="17" spans="1:15" x14ac:dyDescent="0.25">
      <c r="A17" s="150"/>
      <c r="B17" s="150"/>
      <c r="C17" s="150"/>
      <c r="D17" s="150"/>
      <c r="E17" s="150"/>
      <c r="F17" s="150"/>
      <c r="G17" s="150"/>
      <c r="H17" s="150"/>
      <c r="I17" s="150"/>
      <c r="J17" s="150"/>
      <c r="K17" s="150"/>
      <c r="L17" s="150"/>
      <c r="M17" s="150"/>
      <c r="N17" s="150"/>
      <c r="O17" s="150"/>
    </row>
    <row r="18" spans="1:15" x14ac:dyDescent="0.25">
      <c r="A18" s="150"/>
      <c r="B18" s="150"/>
      <c r="C18" s="150"/>
      <c r="D18" s="150"/>
      <c r="E18" s="150"/>
      <c r="F18" s="150"/>
      <c r="G18" s="150"/>
      <c r="H18" s="150"/>
      <c r="I18" s="150"/>
      <c r="J18" s="150"/>
      <c r="K18" s="150"/>
      <c r="L18" s="150"/>
      <c r="M18" s="150"/>
      <c r="N18" s="150"/>
      <c r="O18" s="150"/>
    </row>
  </sheetData>
  <mergeCells count="1">
    <mergeCell ref="A1:O18"/>
  </mergeCells>
  <pageMargins left="0.7" right="0.7" top="0.75" bottom="0.75" header="0.3" footer="0.3"/>
  <pageSetup orientation="portrait"/>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2">
    <tabColor theme="7" tint="0.79998168889431442"/>
  </sheetPr>
  <dimension ref="A1:AX53"/>
  <sheetViews>
    <sheetView workbookViewId="0">
      <pane xSplit="1" ySplit="1" topLeftCell="B2" activePane="bottomRight" state="frozen"/>
      <selection pane="topRight" activeCell="B1" sqref="B1"/>
      <selection pane="bottomLeft" activeCell="A2" sqref="A2"/>
      <selection pane="bottomRight" activeCell="B2" sqref="B2"/>
    </sheetView>
  </sheetViews>
  <sheetFormatPr baseColWidth="10" defaultRowHeight="15" x14ac:dyDescent="0.25"/>
  <cols>
    <col min="1" max="1" width="14.5703125" style="75" bestFit="1" customWidth="1"/>
    <col min="2" max="20" width="12.5703125" style="142" bestFit="1" customWidth="1"/>
    <col min="21" max="21" width="12.85546875" style="142" bestFit="1" customWidth="1"/>
    <col min="22" max="42" width="13.5703125" style="142" bestFit="1" customWidth="1"/>
  </cols>
  <sheetData>
    <row r="1" spans="1:50" s="75" customFormat="1" x14ac:dyDescent="0.25">
      <c r="B1" s="94" t="e">
        <f>SUBSTITUTE(SUBSTITUTE(#REF!,"X &lt;",""),"&gt;","")</f>
        <v>#REF!</v>
      </c>
      <c r="C1" s="94" t="e">
        <f>SUBSTITUTE(SUBSTITUTE(#REF!,"X &lt;",""),"&gt;","")</f>
        <v>#REF!</v>
      </c>
      <c r="D1" s="94" t="e">
        <f>SUBSTITUTE(SUBSTITUTE(#REF!,"X &lt;",""),"&gt;","")</f>
        <v>#REF!</v>
      </c>
      <c r="E1" s="94" t="e">
        <f>SUBSTITUTE(SUBSTITUTE(#REF!,"X &lt;",""),"&gt;","")</f>
        <v>#REF!</v>
      </c>
      <c r="F1" s="94" t="e">
        <f>SUBSTITUTE(SUBSTITUTE(#REF!,"X &lt;",""),"&gt;","")</f>
        <v>#REF!</v>
      </c>
      <c r="G1" s="94" t="e">
        <f>SUBSTITUTE(SUBSTITUTE(#REF!,"X &lt;",""),"&gt;","")</f>
        <v>#REF!</v>
      </c>
      <c r="H1" s="94" t="e">
        <f>SUBSTITUTE(SUBSTITUTE(#REF!,"X &lt;",""),"&gt;","")</f>
        <v>#REF!</v>
      </c>
      <c r="I1" s="94" t="e">
        <f>SUBSTITUTE(SUBSTITUTE(#REF!,"X &lt;",""),"&gt;","")</f>
        <v>#REF!</v>
      </c>
      <c r="J1" s="94" t="e">
        <f>SUBSTITUTE(SUBSTITUTE(#REF!,"X &lt;",""),"&gt;","")</f>
        <v>#REF!</v>
      </c>
      <c r="K1" s="94" t="e">
        <f>SUBSTITUTE(SUBSTITUTE(#REF!,"X &lt;",""),"&gt;","")</f>
        <v>#REF!</v>
      </c>
      <c r="L1" s="94" t="e">
        <f>SUBSTITUTE(SUBSTITUTE(#REF!,"X &lt;",""),"&gt;","")</f>
        <v>#REF!</v>
      </c>
      <c r="M1" s="94" t="e">
        <f>SUBSTITUTE(SUBSTITUTE(#REF!,"X &lt;",""),"&gt;","")</f>
        <v>#REF!</v>
      </c>
      <c r="N1" s="94" t="e">
        <f>SUBSTITUTE(SUBSTITUTE(#REF!,"X &lt;",""),"&gt;","")</f>
        <v>#REF!</v>
      </c>
      <c r="O1" s="94" t="e">
        <f>SUBSTITUTE(SUBSTITUTE(#REF!,"X &lt;",""),"&gt;","")</f>
        <v>#REF!</v>
      </c>
      <c r="P1" s="94" t="e">
        <f>SUBSTITUTE(SUBSTITUTE(#REF!,"X &lt;",""),"&gt;","")</f>
        <v>#REF!</v>
      </c>
      <c r="Q1" s="94" t="e">
        <f>SUBSTITUTE(SUBSTITUTE(#REF!,"X &lt;",""),"&gt;","")</f>
        <v>#REF!</v>
      </c>
      <c r="R1" s="94" t="e">
        <f>SUBSTITUTE(SUBSTITUTE(#REF!,"X &lt;",""),"&gt;","")</f>
        <v>#REF!</v>
      </c>
      <c r="S1" s="94" t="e">
        <f>SUBSTITUTE(SUBSTITUTE(#REF!,"X &lt;",""),"&gt;","")</f>
        <v>#REF!</v>
      </c>
      <c r="T1" s="94" t="e">
        <f>SUBSTITUTE(SUBSTITUTE(#REF!,"X &lt;",""),"&gt;","")</f>
        <v>#REF!</v>
      </c>
      <c r="U1" s="94" t="e">
        <f>SUBSTITUTE(SUBSTITUTE(#REF!,"X &lt;",""),"&gt;","")</f>
        <v>#REF!</v>
      </c>
      <c r="V1" s="94" t="e">
        <f>SUBSTITUTE(SUBSTITUTE(#REF!,"X &lt;",""),"&gt;","")</f>
        <v>#REF!</v>
      </c>
      <c r="W1" s="94" t="e">
        <f>SUBSTITUTE(SUBSTITUTE(#REF!,"X &lt;",""),"&gt;","")</f>
        <v>#REF!</v>
      </c>
      <c r="X1" s="94" t="e">
        <f>SUBSTITUTE(SUBSTITUTE(#REF!,"X &lt;",""),"&gt;","")</f>
        <v>#REF!</v>
      </c>
      <c r="Y1" s="94" t="e">
        <f>SUBSTITUTE(SUBSTITUTE(#REF!,"X &lt;",""),"&gt;","")</f>
        <v>#REF!</v>
      </c>
      <c r="Z1" s="94" t="e">
        <f>SUBSTITUTE(SUBSTITUTE(#REF!,"X &lt;",""),"&gt;","")</f>
        <v>#REF!</v>
      </c>
      <c r="AA1" s="94" t="e">
        <f>SUBSTITUTE(SUBSTITUTE(#REF!,"X &lt;",""),"&gt;","")</f>
        <v>#REF!</v>
      </c>
      <c r="AB1" s="94" t="e">
        <f>SUBSTITUTE(SUBSTITUTE(#REF!,"X &lt;",""),"&gt;","")</f>
        <v>#REF!</v>
      </c>
      <c r="AC1" s="94" t="e">
        <f>SUBSTITUTE(SUBSTITUTE(#REF!,"X &lt;",""),"&gt;","")</f>
        <v>#REF!</v>
      </c>
      <c r="AD1" s="94" t="e">
        <f>SUBSTITUTE(SUBSTITUTE(#REF!,"X &lt;",""),"&gt;","")</f>
        <v>#REF!</v>
      </c>
      <c r="AE1" s="94" t="e">
        <f>SUBSTITUTE(SUBSTITUTE(#REF!,"X &lt;",""),"&gt;","")</f>
        <v>#REF!</v>
      </c>
      <c r="AF1" s="94" t="e">
        <f>SUBSTITUTE(SUBSTITUTE(#REF!,"X &lt;",""),"&gt;","")</f>
        <v>#REF!</v>
      </c>
      <c r="AG1" s="94" t="e">
        <f>SUBSTITUTE(SUBSTITUTE(#REF!,"X &lt;",""),"&gt;","")</f>
        <v>#REF!</v>
      </c>
      <c r="AH1" s="94" t="e">
        <f>SUBSTITUTE(SUBSTITUTE(#REF!,"X &lt;",""),"&gt;","")</f>
        <v>#REF!</v>
      </c>
      <c r="AI1" s="94" t="e">
        <f>SUBSTITUTE(SUBSTITUTE(#REF!,"X &lt;",""),"&gt;","")</f>
        <v>#REF!</v>
      </c>
      <c r="AJ1" s="94" t="e">
        <f>SUBSTITUTE(SUBSTITUTE(#REF!,"X &lt;",""),"&gt;","")</f>
        <v>#REF!</v>
      </c>
      <c r="AK1" s="94" t="e">
        <f>SUBSTITUTE(SUBSTITUTE(#REF!,"X &lt;",""),"&gt;","")</f>
        <v>#REF!</v>
      </c>
      <c r="AL1" s="94" t="e">
        <f>SUBSTITUTE(SUBSTITUTE(#REF!,"X &lt;",""),"&gt;","")</f>
        <v>#REF!</v>
      </c>
      <c r="AM1" s="94" t="e">
        <f>SUBSTITUTE(SUBSTITUTE(#REF!,"X &lt;",""),"&gt;","")</f>
        <v>#REF!</v>
      </c>
      <c r="AN1" s="94" t="e">
        <f>SUBSTITUTE(SUBSTITUTE(#REF!,"X &lt;",""),"&gt;","")</f>
        <v>#REF!</v>
      </c>
      <c r="AO1" s="94" t="e">
        <f>SUBSTITUTE(SUBSTITUTE(#REF!,"X &lt;",""),"&gt;","")</f>
        <v>#REF!</v>
      </c>
      <c r="AP1" s="94" t="e">
        <f>SUBSTITUTE(SUBSTITUTE(#REF!,"X &lt;",""),"&gt;","")</f>
        <v>#REF!</v>
      </c>
      <c r="AQ1" s="94"/>
      <c r="AR1" s="94"/>
      <c r="AS1" s="94"/>
      <c r="AT1" s="94"/>
      <c r="AU1" s="94"/>
      <c r="AV1" s="94"/>
      <c r="AW1" s="94"/>
      <c r="AX1" s="94"/>
    </row>
    <row r="2" spans="1:50" x14ac:dyDescent="0.25">
      <c r="A2" s="75" t="e">
        <f>#REF!</f>
        <v>#REF!</v>
      </c>
      <c r="B2" s="108" t="e">
        <f>#REF!</f>
        <v>#REF!</v>
      </c>
      <c r="C2" s="108" t="e">
        <f>#REF!</f>
        <v>#REF!</v>
      </c>
      <c r="D2" s="108" t="e">
        <f>#REF!</f>
        <v>#REF!</v>
      </c>
      <c r="E2" s="108" t="e">
        <f>#REF!</f>
        <v>#REF!</v>
      </c>
      <c r="F2" s="108" t="e">
        <f>#REF!</f>
        <v>#REF!</v>
      </c>
      <c r="G2" s="108" t="e">
        <f>#REF!</f>
        <v>#REF!</v>
      </c>
      <c r="H2" s="108" t="e">
        <f>#REF!</f>
        <v>#REF!</v>
      </c>
      <c r="I2" s="108" t="e">
        <f>#REF!</f>
        <v>#REF!</v>
      </c>
      <c r="J2" s="108" t="e">
        <f>#REF!</f>
        <v>#REF!</v>
      </c>
      <c r="K2" s="108" t="e">
        <f>#REF!</f>
        <v>#REF!</v>
      </c>
      <c r="L2" s="108" t="e">
        <f>#REF!</f>
        <v>#REF!</v>
      </c>
      <c r="M2" s="108" t="e">
        <f>#REF!</f>
        <v>#REF!</v>
      </c>
      <c r="N2" s="108" t="e">
        <f>#REF!</f>
        <v>#REF!</v>
      </c>
      <c r="O2" s="108" t="e">
        <f>#REF!</f>
        <v>#REF!</v>
      </c>
      <c r="P2" s="108" t="e">
        <f>#REF!</f>
        <v>#REF!</v>
      </c>
      <c r="Q2" s="108" t="e">
        <f>#REF!</f>
        <v>#REF!</v>
      </c>
      <c r="R2" s="108" t="e">
        <f>#REF!</f>
        <v>#REF!</v>
      </c>
      <c r="S2" s="108" t="e">
        <f>#REF!</f>
        <v>#REF!</v>
      </c>
      <c r="T2" s="108" t="e">
        <f>#REF!</f>
        <v>#REF!</v>
      </c>
      <c r="U2" s="108" t="e">
        <f>#REF!</f>
        <v>#REF!</v>
      </c>
      <c r="V2" s="108" t="e">
        <f>#REF!</f>
        <v>#REF!</v>
      </c>
      <c r="W2" s="108" t="e">
        <f>#REF!</f>
        <v>#REF!</v>
      </c>
      <c r="X2" s="108" t="e">
        <f>#REF!</f>
        <v>#REF!</v>
      </c>
      <c r="Y2" s="108" t="e">
        <f>#REF!</f>
        <v>#REF!</v>
      </c>
      <c r="Z2" s="108" t="e">
        <f>#REF!</f>
        <v>#REF!</v>
      </c>
      <c r="AA2" s="108" t="e">
        <f>#REF!</f>
        <v>#REF!</v>
      </c>
      <c r="AB2" s="108" t="e">
        <f>#REF!</f>
        <v>#REF!</v>
      </c>
      <c r="AC2" s="108" t="e">
        <f>#REF!</f>
        <v>#REF!</v>
      </c>
      <c r="AD2" s="108" t="e">
        <f>#REF!</f>
        <v>#REF!</v>
      </c>
      <c r="AE2" s="108" t="e">
        <f>#REF!</f>
        <v>#REF!</v>
      </c>
      <c r="AF2" s="108" t="e">
        <f>#REF!</f>
        <v>#REF!</v>
      </c>
      <c r="AG2" s="108" t="e">
        <f>#REF!</f>
        <v>#REF!</v>
      </c>
      <c r="AH2" s="108" t="e">
        <f>#REF!</f>
        <v>#REF!</v>
      </c>
      <c r="AI2" s="108" t="e">
        <f>#REF!</f>
        <v>#REF!</v>
      </c>
      <c r="AJ2" s="108" t="e">
        <f>#REF!</f>
        <v>#REF!</v>
      </c>
      <c r="AK2" s="108" t="e">
        <f>#REF!</f>
        <v>#REF!</v>
      </c>
      <c r="AL2" s="108" t="e">
        <f>#REF!</f>
        <v>#REF!</v>
      </c>
      <c r="AM2" s="108" t="e">
        <f>#REF!</f>
        <v>#REF!</v>
      </c>
      <c r="AN2" s="108" t="e">
        <f>#REF!</f>
        <v>#REF!</v>
      </c>
      <c r="AO2" s="108" t="e">
        <f>#REF!</f>
        <v>#REF!</v>
      </c>
      <c r="AP2" s="108" t="e">
        <f>#REF!</f>
        <v>#REF!</v>
      </c>
    </row>
    <row r="3" spans="1:50" x14ac:dyDescent="0.25">
      <c r="A3" s="75" t="e">
        <f>#REF!</f>
        <v>#REF!</v>
      </c>
      <c r="B3" s="108" t="e">
        <f>#REF!</f>
        <v>#REF!</v>
      </c>
      <c r="C3" s="108" t="e">
        <f>#REF!</f>
        <v>#REF!</v>
      </c>
      <c r="D3" s="108" t="e">
        <f>#REF!</f>
        <v>#REF!</v>
      </c>
      <c r="E3" s="108" t="e">
        <f>#REF!</f>
        <v>#REF!</v>
      </c>
      <c r="F3" s="108" t="e">
        <f>#REF!</f>
        <v>#REF!</v>
      </c>
      <c r="G3" s="108" t="e">
        <f>#REF!</f>
        <v>#REF!</v>
      </c>
      <c r="H3" s="108" t="e">
        <f>#REF!</f>
        <v>#REF!</v>
      </c>
      <c r="I3" s="108" t="e">
        <f>#REF!</f>
        <v>#REF!</v>
      </c>
      <c r="J3" s="108" t="e">
        <f>#REF!</f>
        <v>#REF!</v>
      </c>
      <c r="K3" s="108" t="e">
        <f>#REF!</f>
        <v>#REF!</v>
      </c>
      <c r="L3" s="108" t="e">
        <f>#REF!</f>
        <v>#REF!</v>
      </c>
      <c r="M3" s="108" t="e">
        <f>#REF!</f>
        <v>#REF!</v>
      </c>
      <c r="N3" s="108" t="e">
        <f>#REF!</f>
        <v>#REF!</v>
      </c>
      <c r="O3" s="108" t="e">
        <f>#REF!</f>
        <v>#REF!</v>
      </c>
      <c r="P3" s="108" t="e">
        <f>#REF!</f>
        <v>#REF!</v>
      </c>
      <c r="Q3" s="108" t="e">
        <f>#REF!</f>
        <v>#REF!</v>
      </c>
      <c r="R3" s="108" t="e">
        <f>#REF!</f>
        <v>#REF!</v>
      </c>
      <c r="S3" s="108" t="e">
        <f>#REF!</f>
        <v>#REF!</v>
      </c>
      <c r="T3" s="108" t="e">
        <f>#REF!</f>
        <v>#REF!</v>
      </c>
      <c r="U3" s="108" t="e">
        <f>#REF!</f>
        <v>#REF!</v>
      </c>
      <c r="V3" s="108" t="e">
        <f>#REF!</f>
        <v>#REF!</v>
      </c>
      <c r="W3" s="108" t="e">
        <f>#REF!</f>
        <v>#REF!</v>
      </c>
      <c r="X3" s="108" t="e">
        <f>#REF!</f>
        <v>#REF!</v>
      </c>
      <c r="Y3" s="108" t="e">
        <f>#REF!</f>
        <v>#REF!</v>
      </c>
      <c r="Z3" s="108" t="e">
        <f>#REF!</f>
        <v>#REF!</v>
      </c>
      <c r="AA3" s="108" t="e">
        <f>#REF!</f>
        <v>#REF!</v>
      </c>
      <c r="AB3" s="108" t="e">
        <f>#REF!</f>
        <v>#REF!</v>
      </c>
      <c r="AC3" s="108" t="e">
        <f>#REF!</f>
        <v>#REF!</v>
      </c>
      <c r="AD3" s="108" t="e">
        <f>#REF!</f>
        <v>#REF!</v>
      </c>
      <c r="AE3" s="108" t="e">
        <f>#REF!</f>
        <v>#REF!</v>
      </c>
      <c r="AF3" s="108" t="e">
        <f>#REF!</f>
        <v>#REF!</v>
      </c>
      <c r="AG3" s="108" t="e">
        <f>#REF!</f>
        <v>#REF!</v>
      </c>
      <c r="AH3" s="108" t="e">
        <f>#REF!</f>
        <v>#REF!</v>
      </c>
      <c r="AI3" s="108" t="e">
        <f>#REF!</f>
        <v>#REF!</v>
      </c>
      <c r="AJ3" s="108" t="e">
        <f>#REF!</f>
        <v>#REF!</v>
      </c>
      <c r="AK3" s="108" t="e">
        <f>#REF!</f>
        <v>#REF!</v>
      </c>
      <c r="AL3" s="108" t="e">
        <f>#REF!</f>
        <v>#REF!</v>
      </c>
      <c r="AM3" s="108" t="e">
        <f>#REF!</f>
        <v>#REF!</v>
      </c>
      <c r="AN3" s="108" t="e">
        <f>#REF!</f>
        <v>#REF!</v>
      </c>
      <c r="AO3" s="108" t="e">
        <f>#REF!</f>
        <v>#REF!</v>
      </c>
      <c r="AP3" s="108" t="e">
        <f>#REF!</f>
        <v>#REF!</v>
      </c>
    </row>
    <row r="4" spans="1:50" x14ac:dyDescent="0.25">
      <c r="A4" s="75" t="e">
        <f>#REF!</f>
        <v>#REF!</v>
      </c>
      <c r="B4" s="108" t="e">
        <f>#REF!</f>
        <v>#REF!</v>
      </c>
      <c r="C4" s="108" t="e">
        <f>#REF!</f>
        <v>#REF!</v>
      </c>
      <c r="D4" s="108" t="e">
        <f>#REF!</f>
        <v>#REF!</v>
      </c>
      <c r="E4" s="108" t="e">
        <f>#REF!</f>
        <v>#REF!</v>
      </c>
      <c r="F4" s="108" t="e">
        <f>#REF!</f>
        <v>#REF!</v>
      </c>
      <c r="G4" s="108" t="e">
        <f>#REF!</f>
        <v>#REF!</v>
      </c>
      <c r="H4" s="108" t="e">
        <f>#REF!</f>
        <v>#REF!</v>
      </c>
      <c r="I4" s="108" t="e">
        <f>#REF!</f>
        <v>#REF!</v>
      </c>
      <c r="J4" s="108" t="e">
        <f>#REF!</f>
        <v>#REF!</v>
      </c>
      <c r="K4" s="108" t="e">
        <f>#REF!</f>
        <v>#REF!</v>
      </c>
      <c r="L4" s="108" t="e">
        <f>#REF!</f>
        <v>#REF!</v>
      </c>
      <c r="M4" s="108" t="e">
        <f>#REF!</f>
        <v>#REF!</v>
      </c>
      <c r="N4" s="108" t="e">
        <f>#REF!</f>
        <v>#REF!</v>
      </c>
      <c r="O4" s="108" t="e">
        <f>#REF!</f>
        <v>#REF!</v>
      </c>
      <c r="P4" s="108" t="e">
        <f>#REF!</f>
        <v>#REF!</v>
      </c>
      <c r="Q4" s="108" t="e">
        <f>#REF!</f>
        <v>#REF!</v>
      </c>
      <c r="R4" s="108" t="e">
        <f>#REF!</f>
        <v>#REF!</v>
      </c>
      <c r="S4" s="108" t="e">
        <f>#REF!</f>
        <v>#REF!</v>
      </c>
      <c r="T4" s="108" t="e">
        <f>#REF!</f>
        <v>#REF!</v>
      </c>
      <c r="U4" s="108" t="e">
        <f>#REF!</f>
        <v>#REF!</v>
      </c>
      <c r="V4" s="108" t="e">
        <f>#REF!</f>
        <v>#REF!</v>
      </c>
      <c r="W4" s="108" t="e">
        <f>#REF!</f>
        <v>#REF!</v>
      </c>
      <c r="X4" s="108" t="e">
        <f>#REF!</f>
        <v>#REF!</v>
      </c>
      <c r="Y4" s="108" t="e">
        <f>#REF!</f>
        <v>#REF!</v>
      </c>
      <c r="Z4" s="108" t="e">
        <f>#REF!</f>
        <v>#REF!</v>
      </c>
      <c r="AA4" s="108" t="e">
        <f>#REF!</f>
        <v>#REF!</v>
      </c>
      <c r="AB4" s="108" t="e">
        <f>#REF!</f>
        <v>#REF!</v>
      </c>
      <c r="AC4" s="108" t="e">
        <f>#REF!</f>
        <v>#REF!</v>
      </c>
      <c r="AD4" s="108" t="e">
        <f>#REF!</f>
        <v>#REF!</v>
      </c>
      <c r="AE4" s="108" t="e">
        <f>#REF!</f>
        <v>#REF!</v>
      </c>
      <c r="AF4" s="108" t="e">
        <f>#REF!</f>
        <v>#REF!</v>
      </c>
      <c r="AG4" s="108" t="e">
        <f>#REF!</f>
        <v>#REF!</v>
      </c>
      <c r="AH4" s="108" t="e">
        <f>#REF!</f>
        <v>#REF!</v>
      </c>
      <c r="AI4" s="108" t="e">
        <f>#REF!</f>
        <v>#REF!</v>
      </c>
      <c r="AJ4" s="108" t="e">
        <f>#REF!</f>
        <v>#REF!</v>
      </c>
      <c r="AK4" s="108" t="e">
        <f>#REF!</f>
        <v>#REF!</v>
      </c>
      <c r="AL4" s="108" t="e">
        <f>#REF!</f>
        <v>#REF!</v>
      </c>
      <c r="AM4" s="108" t="e">
        <f>#REF!</f>
        <v>#REF!</v>
      </c>
      <c r="AN4" s="108" t="e">
        <f>#REF!</f>
        <v>#REF!</v>
      </c>
      <c r="AO4" s="108" t="e">
        <f>#REF!</f>
        <v>#REF!</v>
      </c>
      <c r="AP4" s="108" t="e">
        <f>#REF!</f>
        <v>#REF!</v>
      </c>
    </row>
    <row r="5" spans="1:50" x14ac:dyDescent="0.25">
      <c r="A5" s="75" t="e">
        <f>#REF!</f>
        <v>#REF!</v>
      </c>
      <c r="B5" s="108" t="e">
        <f>#REF!</f>
        <v>#REF!</v>
      </c>
      <c r="C5" s="108" t="e">
        <f>#REF!</f>
        <v>#REF!</v>
      </c>
      <c r="D5" s="108" t="e">
        <f>#REF!</f>
        <v>#REF!</v>
      </c>
      <c r="E5" s="108" t="e">
        <f>#REF!</f>
        <v>#REF!</v>
      </c>
      <c r="F5" s="108" t="e">
        <f>#REF!</f>
        <v>#REF!</v>
      </c>
      <c r="G5" s="108" t="e">
        <f>#REF!</f>
        <v>#REF!</v>
      </c>
      <c r="H5" s="108" t="e">
        <f>#REF!</f>
        <v>#REF!</v>
      </c>
      <c r="I5" s="108" t="e">
        <f>#REF!</f>
        <v>#REF!</v>
      </c>
      <c r="J5" s="108" t="e">
        <f>#REF!</f>
        <v>#REF!</v>
      </c>
      <c r="K5" s="108" t="e">
        <f>#REF!</f>
        <v>#REF!</v>
      </c>
      <c r="L5" s="108" t="e">
        <f>#REF!</f>
        <v>#REF!</v>
      </c>
      <c r="M5" s="108" t="e">
        <f>#REF!</f>
        <v>#REF!</v>
      </c>
      <c r="N5" s="108" t="e">
        <f>#REF!</f>
        <v>#REF!</v>
      </c>
      <c r="O5" s="108" t="e">
        <f>#REF!</f>
        <v>#REF!</v>
      </c>
      <c r="P5" s="108" t="e">
        <f>#REF!</f>
        <v>#REF!</v>
      </c>
      <c r="Q5" s="108" t="e">
        <f>#REF!</f>
        <v>#REF!</v>
      </c>
      <c r="R5" s="108" t="e">
        <f>#REF!</f>
        <v>#REF!</v>
      </c>
      <c r="S5" s="108" t="e">
        <f>#REF!</f>
        <v>#REF!</v>
      </c>
      <c r="T5" s="108" t="e">
        <f>#REF!</f>
        <v>#REF!</v>
      </c>
      <c r="U5" s="108" t="e">
        <f>#REF!</f>
        <v>#REF!</v>
      </c>
      <c r="V5" s="108" t="e">
        <f>#REF!</f>
        <v>#REF!</v>
      </c>
      <c r="W5" s="108" t="e">
        <f>#REF!</f>
        <v>#REF!</v>
      </c>
      <c r="X5" s="108" t="e">
        <f>#REF!</f>
        <v>#REF!</v>
      </c>
      <c r="Y5" s="108" t="e">
        <f>#REF!</f>
        <v>#REF!</v>
      </c>
      <c r="Z5" s="108" t="e">
        <f>#REF!</f>
        <v>#REF!</v>
      </c>
      <c r="AA5" s="108" t="e">
        <f>#REF!</f>
        <v>#REF!</v>
      </c>
      <c r="AB5" s="108" t="e">
        <f>#REF!</f>
        <v>#REF!</v>
      </c>
      <c r="AC5" s="108" t="e">
        <f>#REF!</f>
        <v>#REF!</v>
      </c>
      <c r="AD5" s="108" t="e">
        <f>#REF!</f>
        <v>#REF!</v>
      </c>
      <c r="AE5" s="108" t="e">
        <f>#REF!</f>
        <v>#REF!</v>
      </c>
      <c r="AF5" s="108" t="e">
        <f>#REF!</f>
        <v>#REF!</v>
      </c>
      <c r="AG5" s="108" t="e">
        <f>#REF!</f>
        <v>#REF!</v>
      </c>
      <c r="AH5" s="108" t="e">
        <f>#REF!</f>
        <v>#REF!</v>
      </c>
      <c r="AI5" s="108" t="e">
        <f>#REF!</f>
        <v>#REF!</v>
      </c>
      <c r="AJ5" s="108" t="e">
        <f>#REF!</f>
        <v>#REF!</v>
      </c>
      <c r="AK5" s="108" t="e">
        <f>#REF!</f>
        <v>#REF!</v>
      </c>
      <c r="AL5" s="108" t="e">
        <f>#REF!</f>
        <v>#REF!</v>
      </c>
      <c r="AM5" s="108" t="e">
        <f>#REF!</f>
        <v>#REF!</v>
      </c>
      <c r="AN5" s="108" t="e">
        <f>#REF!</f>
        <v>#REF!</v>
      </c>
      <c r="AO5" s="108" t="e">
        <f>#REF!</f>
        <v>#REF!</v>
      </c>
      <c r="AP5" s="108" t="e">
        <f>#REF!</f>
        <v>#REF!</v>
      </c>
    </row>
    <row r="6" spans="1:50" x14ac:dyDescent="0.25">
      <c r="A6" s="75" t="e">
        <f>#REF!</f>
        <v>#REF!</v>
      </c>
      <c r="B6" s="108" t="e">
        <f>#REF!</f>
        <v>#REF!</v>
      </c>
      <c r="C6" s="108" t="e">
        <f>#REF!</f>
        <v>#REF!</v>
      </c>
      <c r="D6" s="108" t="e">
        <f>#REF!</f>
        <v>#REF!</v>
      </c>
      <c r="E6" s="108" t="e">
        <f>#REF!</f>
        <v>#REF!</v>
      </c>
      <c r="F6" s="108" t="e">
        <f>#REF!</f>
        <v>#REF!</v>
      </c>
      <c r="G6" s="108" t="e">
        <f>#REF!</f>
        <v>#REF!</v>
      </c>
      <c r="H6" s="108" t="e">
        <f>#REF!</f>
        <v>#REF!</v>
      </c>
      <c r="I6" s="108" t="e">
        <f>#REF!</f>
        <v>#REF!</v>
      </c>
      <c r="J6" s="108" t="e">
        <f>#REF!</f>
        <v>#REF!</v>
      </c>
      <c r="K6" s="108" t="e">
        <f>#REF!</f>
        <v>#REF!</v>
      </c>
      <c r="L6" s="108" t="e">
        <f>#REF!</f>
        <v>#REF!</v>
      </c>
      <c r="M6" s="108" t="e">
        <f>#REF!</f>
        <v>#REF!</v>
      </c>
      <c r="N6" s="108" t="e">
        <f>#REF!</f>
        <v>#REF!</v>
      </c>
      <c r="O6" s="108" t="e">
        <f>#REF!</f>
        <v>#REF!</v>
      </c>
      <c r="P6" s="108" t="e">
        <f>#REF!</f>
        <v>#REF!</v>
      </c>
      <c r="Q6" s="108" t="e">
        <f>#REF!</f>
        <v>#REF!</v>
      </c>
      <c r="R6" s="108" t="e">
        <f>#REF!</f>
        <v>#REF!</v>
      </c>
      <c r="S6" s="108" t="e">
        <f>#REF!</f>
        <v>#REF!</v>
      </c>
      <c r="T6" s="108" t="e">
        <f>#REF!</f>
        <v>#REF!</v>
      </c>
      <c r="U6" s="108" t="e">
        <f>#REF!</f>
        <v>#REF!</v>
      </c>
      <c r="V6" s="108" t="e">
        <f>#REF!</f>
        <v>#REF!</v>
      </c>
      <c r="W6" s="108" t="e">
        <f>#REF!</f>
        <v>#REF!</v>
      </c>
      <c r="X6" s="108" t="e">
        <f>#REF!</f>
        <v>#REF!</v>
      </c>
      <c r="Y6" s="108" t="e">
        <f>#REF!</f>
        <v>#REF!</v>
      </c>
      <c r="Z6" s="108" t="e">
        <f>#REF!</f>
        <v>#REF!</v>
      </c>
      <c r="AA6" s="108" t="e">
        <f>#REF!</f>
        <v>#REF!</v>
      </c>
      <c r="AB6" s="108" t="e">
        <f>#REF!</f>
        <v>#REF!</v>
      </c>
      <c r="AC6" s="108" t="e">
        <f>#REF!</f>
        <v>#REF!</v>
      </c>
      <c r="AD6" s="108" t="e">
        <f>#REF!</f>
        <v>#REF!</v>
      </c>
      <c r="AE6" s="108" t="e">
        <f>#REF!</f>
        <v>#REF!</v>
      </c>
      <c r="AF6" s="108" t="e">
        <f>#REF!</f>
        <v>#REF!</v>
      </c>
      <c r="AG6" s="108" t="e">
        <f>#REF!</f>
        <v>#REF!</v>
      </c>
      <c r="AH6" s="108" t="e">
        <f>#REF!</f>
        <v>#REF!</v>
      </c>
      <c r="AI6" s="108" t="e">
        <f>#REF!</f>
        <v>#REF!</v>
      </c>
      <c r="AJ6" s="108" t="e">
        <f>#REF!</f>
        <v>#REF!</v>
      </c>
      <c r="AK6" s="108" t="e">
        <f>#REF!</f>
        <v>#REF!</v>
      </c>
      <c r="AL6" s="108" t="e">
        <f>#REF!</f>
        <v>#REF!</v>
      </c>
      <c r="AM6" s="108" t="e">
        <f>#REF!</f>
        <v>#REF!</v>
      </c>
      <c r="AN6" s="108" t="e">
        <f>#REF!</f>
        <v>#REF!</v>
      </c>
      <c r="AO6" s="108" t="e">
        <f>#REF!</f>
        <v>#REF!</v>
      </c>
      <c r="AP6" s="108" t="e">
        <f>#REF!</f>
        <v>#REF!</v>
      </c>
    </row>
    <row r="7" spans="1:50" x14ac:dyDescent="0.25">
      <c r="A7" s="75" t="e">
        <f>#REF!</f>
        <v>#REF!</v>
      </c>
      <c r="B7" s="108" t="e">
        <f>#REF!</f>
        <v>#REF!</v>
      </c>
      <c r="C7" s="108" t="e">
        <f>#REF!</f>
        <v>#REF!</v>
      </c>
      <c r="D7" s="108" t="e">
        <f>#REF!</f>
        <v>#REF!</v>
      </c>
      <c r="E7" s="108" t="e">
        <f>#REF!</f>
        <v>#REF!</v>
      </c>
      <c r="F7" s="108" t="e">
        <f>#REF!</f>
        <v>#REF!</v>
      </c>
      <c r="G7" s="108" t="e">
        <f>#REF!</f>
        <v>#REF!</v>
      </c>
      <c r="H7" s="108" t="e">
        <f>#REF!</f>
        <v>#REF!</v>
      </c>
      <c r="I7" s="108" t="e">
        <f>#REF!</f>
        <v>#REF!</v>
      </c>
      <c r="J7" s="108" t="e">
        <f>#REF!</f>
        <v>#REF!</v>
      </c>
      <c r="K7" s="108" t="e">
        <f>#REF!</f>
        <v>#REF!</v>
      </c>
      <c r="L7" s="108" t="e">
        <f>#REF!</f>
        <v>#REF!</v>
      </c>
      <c r="M7" s="108" t="e">
        <f>#REF!</f>
        <v>#REF!</v>
      </c>
      <c r="N7" s="108" t="e">
        <f>#REF!</f>
        <v>#REF!</v>
      </c>
      <c r="O7" s="108" t="e">
        <f>#REF!</f>
        <v>#REF!</v>
      </c>
      <c r="P7" s="108" t="e">
        <f>#REF!</f>
        <v>#REF!</v>
      </c>
      <c r="Q7" s="108" t="e">
        <f>#REF!</f>
        <v>#REF!</v>
      </c>
      <c r="R7" s="108" t="e">
        <f>#REF!</f>
        <v>#REF!</v>
      </c>
      <c r="S7" s="108" t="e">
        <f>#REF!</f>
        <v>#REF!</v>
      </c>
      <c r="T7" s="108" t="e">
        <f>#REF!</f>
        <v>#REF!</v>
      </c>
      <c r="U7" s="108" t="e">
        <f>#REF!</f>
        <v>#REF!</v>
      </c>
      <c r="V7" s="108" t="e">
        <f>#REF!</f>
        <v>#REF!</v>
      </c>
      <c r="W7" s="108" t="e">
        <f>#REF!</f>
        <v>#REF!</v>
      </c>
      <c r="X7" s="108" t="e">
        <f>#REF!</f>
        <v>#REF!</v>
      </c>
      <c r="Y7" s="108" t="e">
        <f>#REF!</f>
        <v>#REF!</v>
      </c>
      <c r="Z7" s="108" t="e">
        <f>#REF!</f>
        <v>#REF!</v>
      </c>
      <c r="AA7" s="108" t="e">
        <f>#REF!</f>
        <v>#REF!</v>
      </c>
      <c r="AB7" s="108" t="e">
        <f>#REF!</f>
        <v>#REF!</v>
      </c>
      <c r="AC7" s="108" t="e">
        <f>#REF!</f>
        <v>#REF!</v>
      </c>
      <c r="AD7" s="108" t="e">
        <f>#REF!</f>
        <v>#REF!</v>
      </c>
      <c r="AE7" s="108" t="e">
        <f>#REF!</f>
        <v>#REF!</v>
      </c>
      <c r="AF7" s="108" t="e">
        <f>#REF!</f>
        <v>#REF!</v>
      </c>
      <c r="AG7" s="108" t="e">
        <f>#REF!</f>
        <v>#REF!</v>
      </c>
      <c r="AH7" s="108" t="e">
        <f>#REF!</f>
        <v>#REF!</v>
      </c>
      <c r="AI7" s="108" t="e">
        <f>#REF!</f>
        <v>#REF!</v>
      </c>
      <c r="AJ7" s="108" t="e">
        <f>#REF!</f>
        <v>#REF!</v>
      </c>
      <c r="AK7" s="108" t="e">
        <f>#REF!</f>
        <v>#REF!</v>
      </c>
      <c r="AL7" s="108" t="e">
        <f>#REF!</f>
        <v>#REF!</v>
      </c>
      <c r="AM7" s="108" t="e">
        <f>#REF!</f>
        <v>#REF!</v>
      </c>
      <c r="AN7" s="108" t="e">
        <f>#REF!</f>
        <v>#REF!</v>
      </c>
      <c r="AO7" s="108" t="e">
        <f>#REF!</f>
        <v>#REF!</v>
      </c>
      <c r="AP7" s="108" t="e">
        <f>#REF!</f>
        <v>#REF!</v>
      </c>
    </row>
    <row r="8" spans="1:50" x14ac:dyDescent="0.25">
      <c r="A8" s="75" t="e">
        <f>#REF!</f>
        <v>#REF!</v>
      </c>
      <c r="B8" s="108" t="e">
        <f>#REF!</f>
        <v>#REF!</v>
      </c>
      <c r="C8" s="108" t="e">
        <f>#REF!</f>
        <v>#REF!</v>
      </c>
      <c r="D8" s="108" t="e">
        <f>#REF!</f>
        <v>#REF!</v>
      </c>
      <c r="E8" s="108" t="e">
        <f>#REF!</f>
        <v>#REF!</v>
      </c>
      <c r="F8" s="108" t="e">
        <f>#REF!</f>
        <v>#REF!</v>
      </c>
      <c r="G8" s="108" t="e">
        <f>#REF!</f>
        <v>#REF!</v>
      </c>
      <c r="H8" s="108" t="e">
        <f>#REF!</f>
        <v>#REF!</v>
      </c>
      <c r="I8" s="108" t="e">
        <f>#REF!</f>
        <v>#REF!</v>
      </c>
      <c r="J8" s="108" t="e">
        <f>#REF!</f>
        <v>#REF!</v>
      </c>
      <c r="K8" s="108" t="e">
        <f>#REF!</f>
        <v>#REF!</v>
      </c>
      <c r="L8" s="108" t="e">
        <f>#REF!</f>
        <v>#REF!</v>
      </c>
      <c r="M8" s="108" t="e">
        <f>#REF!</f>
        <v>#REF!</v>
      </c>
      <c r="N8" s="108" t="e">
        <f>#REF!</f>
        <v>#REF!</v>
      </c>
      <c r="O8" s="108" t="e">
        <f>#REF!</f>
        <v>#REF!</v>
      </c>
      <c r="P8" s="108" t="e">
        <f>#REF!</f>
        <v>#REF!</v>
      </c>
      <c r="Q8" s="108" t="e">
        <f>#REF!</f>
        <v>#REF!</v>
      </c>
      <c r="R8" s="108" t="e">
        <f>#REF!</f>
        <v>#REF!</v>
      </c>
      <c r="S8" s="108" t="e">
        <f>#REF!</f>
        <v>#REF!</v>
      </c>
      <c r="T8" s="108" t="e">
        <f>#REF!</f>
        <v>#REF!</v>
      </c>
      <c r="U8" s="108" t="e">
        <f>#REF!</f>
        <v>#REF!</v>
      </c>
      <c r="V8" s="108" t="e">
        <f>#REF!</f>
        <v>#REF!</v>
      </c>
      <c r="W8" s="108" t="e">
        <f>#REF!</f>
        <v>#REF!</v>
      </c>
      <c r="X8" s="108" t="e">
        <f>#REF!</f>
        <v>#REF!</v>
      </c>
      <c r="Y8" s="108" t="e">
        <f>#REF!</f>
        <v>#REF!</v>
      </c>
      <c r="Z8" s="108" t="e">
        <f>#REF!</f>
        <v>#REF!</v>
      </c>
      <c r="AA8" s="108" t="e">
        <f>#REF!</f>
        <v>#REF!</v>
      </c>
      <c r="AB8" s="108" t="e">
        <f>#REF!</f>
        <v>#REF!</v>
      </c>
      <c r="AC8" s="108" t="e">
        <f>#REF!</f>
        <v>#REF!</v>
      </c>
      <c r="AD8" s="108" t="e">
        <f>#REF!</f>
        <v>#REF!</v>
      </c>
      <c r="AE8" s="108" t="e">
        <f>#REF!</f>
        <v>#REF!</v>
      </c>
      <c r="AF8" s="108" t="e">
        <f>#REF!</f>
        <v>#REF!</v>
      </c>
      <c r="AG8" s="108" t="e">
        <f>#REF!</f>
        <v>#REF!</v>
      </c>
      <c r="AH8" s="108" t="e">
        <f>#REF!</f>
        <v>#REF!</v>
      </c>
      <c r="AI8" s="108" t="e">
        <f>#REF!</f>
        <v>#REF!</v>
      </c>
      <c r="AJ8" s="108" t="e">
        <f>#REF!</f>
        <v>#REF!</v>
      </c>
      <c r="AK8" s="108" t="e">
        <f>#REF!</f>
        <v>#REF!</v>
      </c>
      <c r="AL8" s="108" t="e">
        <f>#REF!</f>
        <v>#REF!</v>
      </c>
      <c r="AM8" s="108" t="e">
        <f>#REF!</f>
        <v>#REF!</v>
      </c>
      <c r="AN8" s="108" t="e">
        <f>#REF!</f>
        <v>#REF!</v>
      </c>
      <c r="AO8" s="108" t="e">
        <f>#REF!</f>
        <v>#REF!</v>
      </c>
      <c r="AP8" s="108" t="e">
        <f>#REF!</f>
        <v>#REF!</v>
      </c>
    </row>
    <row r="9" spans="1:50" x14ac:dyDescent="0.25">
      <c r="A9" s="75" t="e">
        <f>#REF!</f>
        <v>#REF!</v>
      </c>
      <c r="B9" s="108" t="e">
        <f>#REF!</f>
        <v>#REF!</v>
      </c>
      <c r="C9" s="108" t="e">
        <f>#REF!</f>
        <v>#REF!</v>
      </c>
      <c r="D9" s="108" t="e">
        <f>#REF!</f>
        <v>#REF!</v>
      </c>
      <c r="E9" s="108" t="e">
        <f>#REF!</f>
        <v>#REF!</v>
      </c>
      <c r="F9" s="108" t="e">
        <f>#REF!</f>
        <v>#REF!</v>
      </c>
      <c r="G9" s="108" t="e">
        <f>#REF!</f>
        <v>#REF!</v>
      </c>
      <c r="H9" s="108" t="e">
        <f>#REF!</f>
        <v>#REF!</v>
      </c>
      <c r="I9" s="108" t="e">
        <f>#REF!</f>
        <v>#REF!</v>
      </c>
      <c r="J9" s="108" t="e">
        <f>#REF!</f>
        <v>#REF!</v>
      </c>
      <c r="K9" s="108" t="e">
        <f>#REF!</f>
        <v>#REF!</v>
      </c>
      <c r="L9" s="108" t="e">
        <f>#REF!</f>
        <v>#REF!</v>
      </c>
      <c r="M9" s="108" t="e">
        <f>#REF!</f>
        <v>#REF!</v>
      </c>
      <c r="N9" s="108" t="e">
        <f>#REF!</f>
        <v>#REF!</v>
      </c>
      <c r="O9" s="108" t="e">
        <f>#REF!</f>
        <v>#REF!</v>
      </c>
      <c r="P9" s="108" t="e">
        <f>#REF!</f>
        <v>#REF!</v>
      </c>
      <c r="Q9" s="108" t="e">
        <f>#REF!</f>
        <v>#REF!</v>
      </c>
      <c r="R9" s="108" t="e">
        <f>#REF!</f>
        <v>#REF!</v>
      </c>
      <c r="S9" s="108" t="e">
        <f>#REF!</f>
        <v>#REF!</v>
      </c>
      <c r="T9" s="108" t="e">
        <f>#REF!</f>
        <v>#REF!</v>
      </c>
      <c r="U9" s="108" t="e">
        <f>#REF!</f>
        <v>#REF!</v>
      </c>
      <c r="V9" s="108" t="e">
        <f>#REF!</f>
        <v>#REF!</v>
      </c>
      <c r="W9" s="108" t="e">
        <f>#REF!</f>
        <v>#REF!</v>
      </c>
      <c r="X9" s="108" t="e">
        <f>#REF!</f>
        <v>#REF!</v>
      </c>
      <c r="Y9" s="108" t="e">
        <f>#REF!</f>
        <v>#REF!</v>
      </c>
      <c r="Z9" s="108" t="e">
        <f>#REF!</f>
        <v>#REF!</v>
      </c>
      <c r="AA9" s="108" t="e">
        <f>#REF!</f>
        <v>#REF!</v>
      </c>
      <c r="AB9" s="108" t="e">
        <f>#REF!</f>
        <v>#REF!</v>
      </c>
      <c r="AC9" s="108" t="e">
        <f>#REF!</f>
        <v>#REF!</v>
      </c>
      <c r="AD9" s="108" t="e">
        <f>#REF!</f>
        <v>#REF!</v>
      </c>
      <c r="AE9" s="108" t="e">
        <f>#REF!</f>
        <v>#REF!</v>
      </c>
      <c r="AF9" s="108" t="e">
        <f>#REF!</f>
        <v>#REF!</v>
      </c>
      <c r="AG9" s="108" t="e">
        <f>#REF!</f>
        <v>#REF!</v>
      </c>
      <c r="AH9" s="108" t="e">
        <f>#REF!</f>
        <v>#REF!</v>
      </c>
      <c r="AI9" s="108" t="e">
        <f>#REF!</f>
        <v>#REF!</v>
      </c>
      <c r="AJ9" s="108" t="e">
        <f>#REF!</f>
        <v>#REF!</v>
      </c>
      <c r="AK9" s="108" t="e">
        <f>#REF!</f>
        <v>#REF!</v>
      </c>
      <c r="AL9" s="108" t="e">
        <f>#REF!</f>
        <v>#REF!</v>
      </c>
      <c r="AM9" s="108" t="e">
        <f>#REF!</f>
        <v>#REF!</v>
      </c>
      <c r="AN9" s="108" t="e">
        <f>#REF!</f>
        <v>#REF!</v>
      </c>
      <c r="AO9" s="108" t="e">
        <f>#REF!</f>
        <v>#REF!</v>
      </c>
      <c r="AP9" s="108" t="e">
        <f>#REF!</f>
        <v>#REF!</v>
      </c>
    </row>
    <row r="10" spans="1:50" x14ac:dyDescent="0.25">
      <c r="A10" s="75" t="e">
        <f>#REF!</f>
        <v>#REF!</v>
      </c>
      <c r="B10" s="108" t="e">
        <f>#REF!</f>
        <v>#REF!</v>
      </c>
      <c r="C10" s="108" t="e">
        <f>#REF!</f>
        <v>#REF!</v>
      </c>
      <c r="D10" s="108" t="e">
        <f>#REF!</f>
        <v>#REF!</v>
      </c>
      <c r="E10" s="108" t="e">
        <f>#REF!</f>
        <v>#REF!</v>
      </c>
      <c r="F10" s="108" t="e">
        <f>#REF!</f>
        <v>#REF!</v>
      </c>
      <c r="G10" s="108" t="e">
        <f>#REF!</f>
        <v>#REF!</v>
      </c>
      <c r="H10" s="108" t="e">
        <f>#REF!</f>
        <v>#REF!</v>
      </c>
      <c r="I10" s="108" t="e">
        <f>#REF!</f>
        <v>#REF!</v>
      </c>
      <c r="J10" s="108" t="e">
        <f>#REF!</f>
        <v>#REF!</v>
      </c>
      <c r="K10" s="108" t="e">
        <f>#REF!</f>
        <v>#REF!</v>
      </c>
      <c r="L10" s="108" t="e">
        <f>#REF!</f>
        <v>#REF!</v>
      </c>
      <c r="M10" s="108" t="e">
        <f>#REF!</f>
        <v>#REF!</v>
      </c>
      <c r="N10" s="108" t="e">
        <f>#REF!</f>
        <v>#REF!</v>
      </c>
      <c r="O10" s="108" t="e">
        <f>#REF!</f>
        <v>#REF!</v>
      </c>
      <c r="P10" s="108" t="e">
        <f>#REF!</f>
        <v>#REF!</v>
      </c>
      <c r="Q10" s="108" t="e">
        <f>#REF!</f>
        <v>#REF!</v>
      </c>
      <c r="R10" s="108" t="e">
        <f>#REF!</f>
        <v>#REF!</v>
      </c>
      <c r="S10" s="108" t="e">
        <f>#REF!</f>
        <v>#REF!</v>
      </c>
      <c r="T10" s="108" t="e">
        <f>#REF!</f>
        <v>#REF!</v>
      </c>
      <c r="U10" s="108" t="e">
        <f>#REF!</f>
        <v>#REF!</v>
      </c>
      <c r="V10" s="108" t="e">
        <f>#REF!</f>
        <v>#REF!</v>
      </c>
      <c r="W10" s="108" t="e">
        <f>#REF!</f>
        <v>#REF!</v>
      </c>
      <c r="X10" s="108" t="e">
        <f>#REF!</f>
        <v>#REF!</v>
      </c>
      <c r="Y10" s="108" t="e">
        <f>#REF!</f>
        <v>#REF!</v>
      </c>
      <c r="Z10" s="108" t="e">
        <f>#REF!</f>
        <v>#REF!</v>
      </c>
      <c r="AA10" s="108" t="e">
        <f>#REF!</f>
        <v>#REF!</v>
      </c>
      <c r="AB10" s="108" t="e">
        <f>#REF!</f>
        <v>#REF!</v>
      </c>
      <c r="AC10" s="108" t="e">
        <f>#REF!</f>
        <v>#REF!</v>
      </c>
      <c r="AD10" s="108" t="e">
        <f>#REF!</f>
        <v>#REF!</v>
      </c>
      <c r="AE10" s="108" t="e">
        <f>#REF!</f>
        <v>#REF!</v>
      </c>
      <c r="AF10" s="108" t="e">
        <f>#REF!</f>
        <v>#REF!</v>
      </c>
      <c r="AG10" s="108" t="e">
        <f>#REF!</f>
        <v>#REF!</v>
      </c>
      <c r="AH10" s="108" t="e">
        <f>#REF!</f>
        <v>#REF!</v>
      </c>
      <c r="AI10" s="108" t="e">
        <f>#REF!</f>
        <v>#REF!</v>
      </c>
      <c r="AJ10" s="108" t="e">
        <f>#REF!</f>
        <v>#REF!</v>
      </c>
      <c r="AK10" s="108" t="e">
        <f>#REF!</f>
        <v>#REF!</v>
      </c>
      <c r="AL10" s="108" t="e">
        <f>#REF!</f>
        <v>#REF!</v>
      </c>
      <c r="AM10" s="108" t="e">
        <f>#REF!</f>
        <v>#REF!</v>
      </c>
      <c r="AN10" s="108" t="e">
        <f>#REF!</f>
        <v>#REF!</v>
      </c>
      <c r="AO10" s="108" t="e">
        <f>#REF!</f>
        <v>#REF!</v>
      </c>
      <c r="AP10" s="108" t="e">
        <f>#REF!</f>
        <v>#REF!</v>
      </c>
    </row>
    <row r="11" spans="1:50" x14ac:dyDescent="0.25">
      <c r="A11" s="75" t="e">
        <f>#REF!</f>
        <v>#REF!</v>
      </c>
      <c r="B11" s="108" t="e">
        <f>#REF!</f>
        <v>#REF!</v>
      </c>
      <c r="C11" s="108" t="e">
        <f>#REF!</f>
        <v>#REF!</v>
      </c>
      <c r="D11" s="108" t="e">
        <f>#REF!</f>
        <v>#REF!</v>
      </c>
      <c r="E11" s="108" t="e">
        <f>#REF!</f>
        <v>#REF!</v>
      </c>
      <c r="F11" s="108" t="e">
        <f>#REF!</f>
        <v>#REF!</v>
      </c>
      <c r="G11" s="108" t="e">
        <f>#REF!</f>
        <v>#REF!</v>
      </c>
      <c r="H11" s="108" t="e">
        <f>#REF!</f>
        <v>#REF!</v>
      </c>
      <c r="I11" s="108" t="e">
        <f>#REF!</f>
        <v>#REF!</v>
      </c>
      <c r="J11" s="108" t="e">
        <f>#REF!</f>
        <v>#REF!</v>
      </c>
      <c r="K11" s="108" t="e">
        <f>#REF!</f>
        <v>#REF!</v>
      </c>
      <c r="L11" s="108" t="e">
        <f>#REF!</f>
        <v>#REF!</v>
      </c>
      <c r="M11" s="108" t="e">
        <f>#REF!</f>
        <v>#REF!</v>
      </c>
      <c r="N11" s="108" t="e">
        <f>#REF!</f>
        <v>#REF!</v>
      </c>
      <c r="O11" s="108" t="e">
        <f>#REF!</f>
        <v>#REF!</v>
      </c>
      <c r="P11" s="108" t="e">
        <f>#REF!</f>
        <v>#REF!</v>
      </c>
      <c r="Q11" s="108" t="e">
        <f>#REF!</f>
        <v>#REF!</v>
      </c>
      <c r="R11" s="108" t="e">
        <f>#REF!</f>
        <v>#REF!</v>
      </c>
      <c r="S11" s="108" t="e">
        <f>#REF!</f>
        <v>#REF!</v>
      </c>
      <c r="T11" s="108" t="e">
        <f>#REF!</f>
        <v>#REF!</v>
      </c>
      <c r="U11" s="108" t="e">
        <f>#REF!</f>
        <v>#REF!</v>
      </c>
      <c r="V11" s="108" t="e">
        <f>#REF!</f>
        <v>#REF!</v>
      </c>
      <c r="W11" s="108" t="e">
        <f>#REF!</f>
        <v>#REF!</v>
      </c>
      <c r="X11" s="108" t="e">
        <f>#REF!</f>
        <v>#REF!</v>
      </c>
      <c r="Y11" s="108" t="e">
        <f>#REF!</f>
        <v>#REF!</v>
      </c>
      <c r="Z11" s="108" t="e">
        <f>#REF!</f>
        <v>#REF!</v>
      </c>
      <c r="AA11" s="108" t="e">
        <f>#REF!</f>
        <v>#REF!</v>
      </c>
      <c r="AB11" s="108" t="e">
        <f>#REF!</f>
        <v>#REF!</v>
      </c>
      <c r="AC11" s="108" t="e">
        <f>#REF!</f>
        <v>#REF!</v>
      </c>
      <c r="AD11" s="108" t="e">
        <f>#REF!</f>
        <v>#REF!</v>
      </c>
      <c r="AE11" s="108" t="e">
        <f>#REF!</f>
        <v>#REF!</v>
      </c>
      <c r="AF11" s="108" t="e">
        <f>#REF!</f>
        <v>#REF!</v>
      </c>
      <c r="AG11" s="108" t="e">
        <f>#REF!</f>
        <v>#REF!</v>
      </c>
      <c r="AH11" s="108" t="e">
        <f>#REF!</f>
        <v>#REF!</v>
      </c>
      <c r="AI11" s="108" t="e">
        <f>#REF!</f>
        <v>#REF!</v>
      </c>
      <c r="AJ11" s="108" t="e">
        <f>#REF!</f>
        <v>#REF!</v>
      </c>
      <c r="AK11" s="108" t="e">
        <f>#REF!</f>
        <v>#REF!</v>
      </c>
      <c r="AL11" s="108" t="e">
        <f>#REF!</f>
        <v>#REF!</v>
      </c>
      <c r="AM11" s="108" t="e">
        <f>#REF!</f>
        <v>#REF!</v>
      </c>
      <c r="AN11" s="108" t="e">
        <f>#REF!</f>
        <v>#REF!</v>
      </c>
      <c r="AO11" s="108" t="e">
        <f>#REF!</f>
        <v>#REF!</v>
      </c>
      <c r="AP11" s="108" t="e">
        <f>#REF!</f>
        <v>#REF!</v>
      </c>
    </row>
    <row r="12" spans="1:50" x14ac:dyDescent="0.25">
      <c r="A12" s="75" t="e">
        <f>#REF!</f>
        <v>#REF!</v>
      </c>
      <c r="B12" s="108" t="e">
        <f>#REF!</f>
        <v>#REF!</v>
      </c>
      <c r="C12" s="108" t="e">
        <f>#REF!</f>
        <v>#REF!</v>
      </c>
      <c r="D12" s="108" t="e">
        <f>#REF!</f>
        <v>#REF!</v>
      </c>
      <c r="E12" s="108" t="e">
        <f>#REF!</f>
        <v>#REF!</v>
      </c>
      <c r="F12" s="108" t="e">
        <f>#REF!</f>
        <v>#REF!</v>
      </c>
      <c r="G12" s="108" t="e">
        <f>#REF!</f>
        <v>#REF!</v>
      </c>
      <c r="H12" s="108" t="e">
        <f>#REF!</f>
        <v>#REF!</v>
      </c>
      <c r="I12" s="108" t="e">
        <f>#REF!</f>
        <v>#REF!</v>
      </c>
      <c r="J12" s="108" t="e">
        <f>#REF!</f>
        <v>#REF!</v>
      </c>
      <c r="K12" s="108" t="e">
        <f>#REF!</f>
        <v>#REF!</v>
      </c>
      <c r="L12" s="108" t="e">
        <f>#REF!</f>
        <v>#REF!</v>
      </c>
      <c r="M12" s="108" t="e">
        <f>#REF!</f>
        <v>#REF!</v>
      </c>
      <c r="N12" s="108" t="e">
        <f>#REF!</f>
        <v>#REF!</v>
      </c>
      <c r="O12" s="108" t="e">
        <f>#REF!</f>
        <v>#REF!</v>
      </c>
      <c r="P12" s="108" t="e">
        <f>#REF!</f>
        <v>#REF!</v>
      </c>
      <c r="Q12" s="108" t="e">
        <f>#REF!</f>
        <v>#REF!</v>
      </c>
      <c r="R12" s="108" t="e">
        <f>#REF!</f>
        <v>#REF!</v>
      </c>
      <c r="S12" s="108" t="e">
        <f>#REF!</f>
        <v>#REF!</v>
      </c>
      <c r="T12" s="108" t="e">
        <f>#REF!</f>
        <v>#REF!</v>
      </c>
      <c r="U12" s="108" t="e">
        <f>#REF!</f>
        <v>#REF!</v>
      </c>
      <c r="V12" s="108" t="e">
        <f>#REF!</f>
        <v>#REF!</v>
      </c>
      <c r="W12" s="108" t="e">
        <f>#REF!</f>
        <v>#REF!</v>
      </c>
      <c r="X12" s="108" t="e">
        <f>#REF!</f>
        <v>#REF!</v>
      </c>
      <c r="Y12" s="108" t="e">
        <f>#REF!</f>
        <v>#REF!</v>
      </c>
      <c r="Z12" s="108" t="e">
        <f>#REF!</f>
        <v>#REF!</v>
      </c>
      <c r="AA12" s="108" t="e">
        <f>#REF!</f>
        <v>#REF!</v>
      </c>
      <c r="AB12" s="108" t="e">
        <f>#REF!</f>
        <v>#REF!</v>
      </c>
      <c r="AC12" s="108" t="e">
        <f>#REF!</f>
        <v>#REF!</v>
      </c>
      <c r="AD12" s="108" t="e">
        <f>#REF!</f>
        <v>#REF!</v>
      </c>
      <c r="AE12" s="108" t="e">
        <f>#REF!</f>
        <v>#REF!</v>
      </c>
      <c r="AF12" s="108" t="e">
        <f>#REF!</f>
        <v>#REF!</v>
      </c>
      <c r="AG12" s="108" t="e">
        <f>#REF!</f>
        <v>#REF!</v>
      </c>
      <c r="AH12" s="108" t="e">
        <f>#REF!</f>
        <v>#REF!</v>
      </c>
      <c r="AI12" s="108" t="e">
        <f>#REF!</f>
        <v>#REF!</v>
      </c>
      <c r="AJ12" s="108" t="e">
        <f>#REF!</f>
        <v>#REF!</v>
      </c>
      <c r="AK12" s="108" t="e">
        <f>#REF!</f>
        <v>#REF!</v>
      </c>
      <c r="AL12" s="108" t="e">
        <f>#REF!</f>
        <v>#REF!</v>
      </c>
      <c r="AM12" s="108" t="e">
        <f>#REF!</f>
        <v>#REF!</v>
      </c>
      <c r="AN12" s="108" t="e">
        <f>#REF!</f>
        <v>#REF!</v>
      </c>
      <c r="AO12" s="108" t="e">
        <f>#REF!</f>
        <v>#REF!</v>
      </c>
      <c r="AP12" s="108" t="e">
        <f>#REF!</f>
        <v>#REF!</v>
      </c>
    </row>
    <row r="13" spans="1:50" x14ac:dyDescent="0.25">
      <c r="A13" s="75" t="e">
        <f>#REF!</f>
        <v>#REF!</v>
      </c>
      <c r="B13" s="108" t="e">
        <f>#REF!</f>
        <v>#REF!</v>
      </c>
      <c r="C13" s="108" t="e">
        <f>#REF!</f>
        <v>#REF!</v>
      </c>
      <c r="D13" s="108" t="e">
        <f>#REF!</f>
        <v>#REF!</v>
      </c>
      <c r="E13" s="108" t="e">
        <f>#REF!</f>
        <v>#REF!</v>
      </c>
      <c r="F13" s="108" t="e">
        <f>#REF!</f>
        <v>#REF!</v>
      </c>
      <c r="G13" s="108" t="e">
        <f>#REF!</f>
        <v>#REF!</v>
      </c>
      <c r="H13" s="108" t="e">
        <f>#REF!</f>
        <v>#REF!</v>
      </c>
      <c r="I13" s="108" t="e">
        <f>#REF!</f>
        <v>#REF!</v>
      </c>
      <c r="J13" s="108" t="e">
        <f>#REF!</f>
        <v>#REF!</v>
      </c>
      <c r="K13" s="108" t="e">
        <f>#REF!</f>
        <v>#REF!</v>
      </c>
      <c r="L13" s="108" t="e">
        <f>#REF!</f>
        <v>#REF!</v>
      </c>
      <c r="M13" s="108" t="e">
        <f>#REF!</f>
        <v>#REF!</v>
      </c>
      <c r="N13" s="108" t="e">
        <f>#REF!</f>
        <v>#REF!</v>
      </c>
      <c r="O13" s="108" t="e">
        <f>#REF!</f>
        <v>#REF!</v>
      </c>
      <c r="P13" s="108" t="e">
        <f>#REF!</f>
        <v>#REF!</v>
      </c>
      <c r="Q13" s="108" t="e">
        <f>#REF!</f>
        <v>#REF!</v>
      </c>
      <c r="R13" s="108" t="e">
        <f>#REF!</f>
        <v>#REF!</v>
      </c>
      <c r="S13" s="108" t="e">
        <f>#REF!</f>
        <v>#REF!</v>
      </c>
      <c r="T13" s="108" t="e">
        <f>#REF!</f>
        <v>#REF!</v>
      </c>
      <c r="U13" s="108" t="e">
        <f>#REF!</f>
        <v>#REF!</v>
      </c>
      <c r="V13" s="108" t="e">
        <f>#REF!</f>
        <v>#REF!</v>
      </c>
      <c r="W13" s="108" t="e">
        <f>#REF!</f>
        <v>#REF!</v>
      </c>
      <c r="X13" s="108" t="e">
        <f>#REF!</f>
        <v>#REF!</v>
      </c>
      <c r="Y13" s="108" t="e">
        <f>#REF!</f>
        <v>#REF!</v>
      </c>
      <c r="Z13" s="108" t="e">
        <f>#REF!</f>
        <v>#REF!</v>
      </c>
      <c r="AA13" s="108" t="e">
        <f>#REF!</f>
        <v>#REF!</v>
      </c>
      <c r="AB13" s="108" t="e">
        <f>#REF!</f>
        <v>#REF!</v>
      </c>
      <c r="AC13" s="108" t="e">
        <f>#REF!</f>
        <v>#REF!</v>
      </c>
      <c r="AD13" s="108" t="e">
        <f>#REF!</f>
        <v>#REF!</v>
      </c>
      <c r="AE13" s="108" t="e">
        <f>#REF!</f>
        <v>#REF!</v>
      </c>
      <c r="AF13" s="108" t="e">
        <f>#REF!</f>
        <v>#REF!</v>
      </c>
      <c r="AG13" s="108" t="e">
        <f>#REF!</f>
        <v>#REF!</v>
      </c>
      <c r="AH13" s="108" t="e">
        <f>#REF!</f>
        <v>#REF!</v>
      </c>
      <c r="AI13" s="108" t="e">
        <f>#REF!</f>
        <v>#REF!</v>
      </c>
      <c r="AJ13" s="108" t="e">
        <f>#REF!</f>
        <v>#REF!</v>
      </c>
      <c r="AK13" s="108" t="e">
        <f>#REF!</f>
        <v>#REF!</v>
      </c>
      <c r="AL13" s="108" t="e">
        <f>#REF!</f>
        <v>#REF!</v>
      </c>
      <c r="AM13" s="108" t="e">
        <f>#REF!</f>
        <v>#REF!</v>
      </c>
      <c r="AN13" s="108" t="e">
        <f>#REF!</f>
        <v>#REF!</v>
      </c>
      <c r="AO13" s="108" t="e">
        <f>#REF!</f>
        <v>#REF!</v>
      </c>
      <c r="AP13" s="108" t="e">
        <f>#REF!</f>
        <v>#REF!</v>
      </c>
    </row>
    <row r="14" spans="1:50" x14ac:dyDescent="0.25">
      <c r="A14" s="75" t="e">
        <f>#REF!</f>
        <v>#REF!</v>
      </c>
      <c r="B14" s="108" t="e">
        <f>#REF!</f>
        <v>#REF!</v>
      </c>
      <c r="C14" s="108" t="e">
        <f>#REF!</f>
        <v>#REF!</v>
      </c>
      <c r="D14" s="108" t="e">
        <f>#REF!</f>
        <v>#REF!</v>
      </c>
      <c r="E14" s="108" t="e">
        <f>#REF!</f>
        <v>#REF!</v>
      </c>
      <c r="F14" s="108" t="e">
        <f>#REF!</f>
        <v>#REF!</v>
      </c>
      <c r="G14" s="108" t="e">
        <f>#REF!</f>
        <v>#REF!</v>
      </c>
      <c r="H14" s="108" t="e">
        <f>#REF!</f>
        <v>#REF!</v>
      </c>
      <c r="I14" s="108" t="e">
        <f>#REF!</f>
        <v>#REF!</v>
      </c>
      <c r="J14" s="108" t="e">
        <f>#REF!</f>
        <v>#REF!</v>
      </c>
      <c r="K14" s="108" t="e">
        <f>#REF!</f>
        <v>#REF!</v>
      </c>
      <c r="L14" s="108" t="e">
        <f>#REF!</f>
        <v>#REF!</v>
      </c>
      <c r="M14" s="108" t="e">
        <f>#REF!</f>
        <v>#REF!</v>
      </c>
      <c r="N14" s="108" t="e">
        <f>#REF!</f>
        <v>#REF!</v>
      </c>
      <c r="O14" s="108" t="e">
        <f>#REF!</f>
        <v>#REF!</v>
      </c>
      <c r="P14" s="108" t="e">
        <f>#REF!</f>
        <v>#REF!</v>
      </c>
      <c r="Q14" s="108" t="e">
        <f>#REF!</f>
        <v>#REF!</v>
      </c>
      <c r="R14" s="108" t="e">
        <f>#REF!</f>
        <v>#REF!</v>
      </c>
      <c r="S14" s="108" t="e">
        <f>#REF!</f>
        <v>#REF!</v>
      </c>
      <c r="T14" s="108" t="e">
        <f>#REF!</f>
        <v>#REF!</v>
      </c>
      <c r="U14" s="108" t="e">
        <f>#REF!</f>
        <v>#REF!</v>
      </c>
      <c r="V14" s="108" t="e">
        <f>#REF!</f>
        <v>#REF!</v>
      </c>
      <c r="W14" s="108" t="e">
        <f>#REF!</f>
        <v>#REF!</v>
      </c>
      <c r="X14" s="108" t="e">
        <f>#REF!</f>
        <v>#REF!</v>
      </c>
      <c r="Y14" s="108" t="e">
        <f>#REF!</f>
        <v>#REF!</v>
      </c>
      <c r="Z14" s="108" t="e">
        <f>#REF!</f>
        <v>#REF!</v>
      </c>
      <c r="AA14" s="108" t="e">
        <f>#REF!</f>
        <v>#REF!</v>
      </c>
      <c r="AB14" s="108" t="e">
        <f>#REF!</f>
        <v>#REF!</v>
      </c>
      <c r="AC14" s="108" t="e">
        <f>#REF!</f>
        <v>#REF!</v>
      </c>
      <c r="AD14" s="108" t="e">
        <f>#REF!</f>
        <v>#REF!</v>
      </c>
      <c r="AE14" s="108" t="e">
        <f>#REF!</f>
        <v>#REF!</v>
      </c>
      <c r="AF14" s="108" t="e">
        <f>#REF!</f>
        <v>#REF!</v>
      </c>
      <c r="AG14" s="108" t="e">
        <f>#REF!</f>
        <v>#REF!</v>
      </c>
      <c r="AH14" s="108" t="e">
        <f>#REF!</f>
        <v>#REF!</v>
      </c>
      <c r="AI14" s="108" t="e">
        <f>#REF!</f>
        <v>#REF!</v>
      </c>
      <c r="AJ14" s="108" t="e">
        <f>#REF!</f>
        <v>#REF!</v>
      </c>
      <c r="AK14" s="108" t="e">
        <f>#REF!</f>
        <v>#REF!</v>
      </c>
      <c r="AL14" s="108" t="e">
        <f>#REF!</f>
        <v>#REF!</v>
      </c>
      <c r="AM14" s="108" t="e">
        <f>#REF!</f>
        <v>#REF!</v>
      </c>
      <c r="AN14" s="108" t="e">
        <f>#REF!</f>
        <v>#REF!</v>
      </c>
      <c r="AO14" s="108" t="e">
        <f>#REF!</f>
        <v>#REF!</v>
      </c>
      <c r="AP14" s="108" t="e">
        <f>#REF!</f>
        <v>#REF!</v>
      </c>
    </row>
    <row r="15" spans="1:50" x14ac:dyDescent="0.25">
      <c r="A15" s="75" t="e">
        <f>#REF!</f>
        <v>#REF!</v>
      </c>
      <c r="B15" s="108" t="e">
        <f>#REF!</f>
        <v>#REF!</v>
      </c>
      <c r="C15" s="108" t="e">
        <f>#REF!</f>
        <v>#REF!</v>
      </c>
      <c r="D15" s="108" t="e">
        <f>#REF!</f>
        <v>#REF!</v>
      </c>
      <c r="E15" s="108" t="e">
        <f>#REF!</f>
        <v>#REF!</v>
      </c>
      <c r="F15" s="108" t="e">
        <f>#REF!</f>
        <v>#REF!</v>
      </c>
      <c r="G15" s="108" t="e">
        <f>#REF!</f>
        <v>#REF!</v>
      </c>
      <c r="H15" s="108" t="e">
        <f>#REF!</f>
        <v>#REF!</v>
      </c>
      <c r="I15" s="108" t="e">
        <f>#REF!</f>
        <v>#REF!</v>
      </c>
      <c r="J15" s="108" t="e">
        <f>#REF!</f>
        <v>#REF!</v>
      </c>
      <c r="K15" s="108" t="e">
        <f>#REF!</f>
        <v>#REF!</v>
      </c>
      <c r="L15" s="108" t="e">
        <f>#REF!</f>
        <v>#REF!</v>
      </c>
      <c r="M15" s="108" t="e">
        <f>#REF!</f>
        <v>#REF!</v>
      </c>
      <c r="N15" s="108" t="e">
        <f>#REF!</f>
        <v>#REF!</v>
      </c>
      <c r="O15" s="108" t="e">
        <f>#REF!</f>
        <v>#REF!</v>
      </c>
      <c r="P15" s="108" t="e">
        <f>#REF!</f>
        <v>#REF!</v>
      </c>
      <c r="Q15" s="108" t="e">
        <f>#REF!</f>
        <v>#REF!</v>
      </c>
      <c r="R15" s="108" t="e">
        <f>#REF!</f>
        <v>#REF!</v>
      </c>
      <c r="S15" s="108" t="e">
        <f>#REF!</f>
        <v>#REF!</v>
      </c>
      <c r="T15" s="108" t="e">
        <f>#REF!</f>
        <v>#REF!</v>
      </c>
      <c r="U15" s="108" t="e">
        <f>#REF!</f>
        <v>#REF!</v>
      </c>
      <c r="V15" s="108" t="e">
        <f>#REF!</f>
        <v>#REF!</v>
      </c>
      <c r="W15" s="108" t="e">
        <f>#REF!</f>
        <v>#REF!</v>
      </c>
      <c r="X15" s="108" t="e">
        <f>#REF!</f>
        <v>#REF!</v>
      </c>
      <c r="Y15" s="108" t="e">
        <f>#REF!</f>
        <v>#REF!</v>
      </c>
      <c r="Z15" s="108" t="e">
        <f>#REF!</f>
        <v>#REF!</v>
      </c>
      <c r="AA15" s="108" t="e">
        <f>#REF!</f>
        <v>#REF!</v>
      </c>
      <c r="AB15" s="108" t="e">
        <f>#REF!</f>
        <v>#REF!</v>
      </c>
      <c r="AC15" s="108" t="e">
        <f>#REF!</f>
        <v>#REF!</v>
      </c>
      <c r="AD15" s="108" t="e">
        <f>#REF!</f>
        <v>#REF!</v>
      </c>
      <c r="AE15" s="108" t="e">
        <f>#REF!</f>
        <v>#REF!</v>
      </c>
      <c r="AF15" s="108" t="e">
        <f>#REF!</f>
        <v>#REF!</v>
      </c>
      <c r="AG15" s="108" t="e">
        <f>#REF!</f>
        <v>#REF!</v>
      </c>
      <c r="AH15" s="108" t="e">
        <f>#REF!</f>
        <v>#REF!</v>
      </c>
      <c r="AI15" s="108" t="e">
        <f>#REF!</f>
        <v>#REF!</v>
      </c>
      <c r="AJ15" s="108" t="e">
        <f>#REF!</f>
        <v>#REF!</v>
      </c>
      <c r="AK15" s="108" t="e">
        <f>#REF!</f>
        <v>#REF!</v>
      </c>
      <c r="AL15" s="108" t="e">
        <f>#REF!</f>
        <v>#REF!</v>
      </c>
      <c r="AM15" s="108" t="e">
        <f>#REF!</f>
        <v>#REF!</v>
      </c>
      <c r="AN15" s="108" t="e">
        <f>#REF!</f>
        <v>#REF!</v>
      </c>
      <c r="AO15" s="108" t="e">
        <f>#REF!</f>
        <v>#REF!</v>
      </c>
      <c r="AP15" s="108" t="e">
        <f>#REF!</f>
        <v>#REF!</v>
      </c>
    </row>
    <row r="16" spans="1:50" x14ac:dyDescent="0.25">
      <c r="A16" s="75" t="e">
        <f>#REF!</f>
        <v>#REF!</v>
      </c>
      <c r="B16" s="108" t="e">
        <f>#REF!</f>
        <v>#REF!</v>
      </c>
      <c r="C16" s="108" t="e">
        <f>#REF!</f>
        <v>#REF!</v>
      </c>
      <c r="D16" s="108" t="e">
        <f>#REF!</f>
        <v>#REF!</v>
      </c>
      <c r="E16" s="108" t="e">
        <f>#REF!</f>
        <v>#REF!</v>
      </c>
      <c r="F16" s="108" t="e">
        <f>#REF!</f>
        <v>#REF!</v>
      </c>
      <c r="G16" s="108" t="e">
        <f>#REF!</f>
        <v>#REF!</v>
      </c>
      <c r="H16" s="108" t="e">
        <f>#REF!</f>
        <v>#REF!</v>
      </c>
      <c r="I16" s="108" t="e">
        <f>#REF!</f>
        <v>#REF!</v>
      </c>
      <c r="J16" s="108" t="e">
        <f>#REF!</f>
        <v>#REF!</v>
      </c>
      <c r="K16" s="108" t="e">
        <f>#REF!</f>
        <v>#REF!</v>
      </c>
      <c r="L16" s="108" t="e">
        <f>#REF!</f>
        <v>#REF!</v>
      </c>
      <c r="M16" s="108" t="e">
        <f>#REF!</f>
        <v>#REF!</v>
      </c>
      <c r="N16" s="108" t="e">
        <f>#REF!</f>
        <v>#REF!</v>
      </c>
      <c r="O16" s="108" t="e">
        <f>#REF!</f>
        <v>#REF!</v>
      </c>
      <c r="P16" s="108" t="e">
        <f>#REF!</f>
        <v>#REF!</v>
      </c>
      <c r="Q16" s="108" t="e">
        <f>#REF!</f>
        <v>#REF!</v>
      </c>
      <c r="R16" s="108" t="e">
        <f>#REF!</f>
        <v>#REF!</v>
      </c>
      <c r="S16" s="108" t="e">
        <f>#REF!</f>
        <v>#REF!</v>
      </c>
      <c r="T16" s="108" t="e">
        <f>#REF!</f>
        <v>#REF!</v>
      </c>
      <c r="U16" s="108" t="e">
        <f>#REF!</f>
        <v>#REF!</v>
      </c>
      <c r="V16" s="108" t="e">
        <f>#REF!</f>
        <v>#REF!</v>
      </c>
      <c r="W16" s="108" t="e">
        <f>#REF!</f>
        <v>#REF!</v>
      </c>
      <c r="X16" s="108" t="e">
        <f>#REF!</f>
        <v>#REF!</v>
      </c>
      <c r="Y16" s="108" t="e">
        <f>#REF!</f>
        <v>#REF!</v>
      </c>
      <c r="Z16" s="108" t="e">
        <f>#REF!</f>
        <v>#REF!</v>
      </c>
      <c r="AA16" s="108" t="e">
        <f>#REF!</f>
        <v>#REF!</v>
      </c>
      <c r="AB16" s="108" t="e">
        <f>#REF!</f>
        <v>#REF!</v>
      </c>
      <c r="AC16" s="108" t="e">
        <f>#REF!</f>
        <v>#REF!</v>
      </c>
      <c r="AD16" s="108" t="e">
        <f>#REF!</f>
        <v>#REF!</v>
      </c>
      <c r="AE16" s="108" t="e">
        <f>#REF!</f>
        <v>#REF!</v>
      </c>
      <c r="AF16" s="108" t="e">
        <f>#REF!</f>
        <v>#REF!</v>
      </c>
      <c r="AG16" s="108" t="e">
        <f>#REF!</f>
        <v>#REF!</v>
      </c>
      <c r="AH16" s="108" t="e">
        <f>#REF!</f>
        <v>#REF!</v>
      </c>
      <c r="AI16" s="108" t="e">
        <f>#REF!</f>
        <v>#REF!</v>
      </c>
      <c r="AJ16" s="108" t="e">
        <f>#REF!</f>
        <v>#REF!</v>
      </c>
      <c r="AK16" s="108" t="e">
        <f>#REF!</f>
        <v>#REF!</v>
      </c>
      <c r="AL16" s="108" t="e">
        <f>#REF!</f>
        <v>#REF!</v>
      </c>
      <c r="AM16" s="108" t="e">
        <f>#REF!</f>
        <v>#REF!</v>
      </c>
      <c r="AN16" s="108" t="e">
        <f>#REF!</f>
        <v>#REF!</v>
      </c>
      <c r="AO16" s="108" t="e">
        <f>#REF!</f>
        <v>#REF!</v>
      </c>
      <c r="AP16" s="108" t="e">
        <f>#REF!</f>
        <v>#REF!</v>
      </c>
    </row>
    <row r="17" spans="1:42" x14ac:dyDescent="0.25">
      <c r="A17" s="75" t="e">
        <f>#REF!</f>
        <v>#REF!</v>
      </c>
      <c r="B17" s="108" t="e">
        <f>#REF!</f>
        <v>#REF!</v>
      </c>
      <c r="C17" s="108" t="e">
        <f>#REF!</f>
        <v>#REF!</v>
      </c>
      <c r="D17" s="108" t="e">
        <f>#REF!</f>
        <v>#REF!</v>
      </c>
      <c r="E17" s="108" t="e">
        <f>#REF!</f>
        <v>#REF!</v>
      </c>
      <c r="F17" s="108" t="e">
        <f>#REF!</f>
        <v>#REF!</v>
      </c>
      <c r="G17" s="108" t="e">
        <f>#REF!</f>
        <v>#REF!</v>
      </c>
      <c r="H17" s="108" t="e">
        <f>#REF!</f>
        <v>#REF!</v>
      </c>
      <c r="I17" s="108" t="e">
        <f>#REF!</f>
        <v>#REF!</v>
      </c>
      <c r="J17" s="108" t="e">
        <f>#REF!</f>
        <v>#REF!</v>
      </c>
      <c r="K17" s="108" t="e">
        <f>#REF!</f>
        <v>#REF!</v>
      </c>
      <c r="L17" s="108" t="e">
        <f>#REF!</f>
        <v>#REF!</v>
      </c>
      <c r="M17" s="108" t="e">
        <f>#REF!</f>
        <v>#REF!</v>
      </c>
      <c r="N17" s="108" t="e">
        <f>#REF!</f>
        <v>#REF!</v>
      </c>
      <c r="O17" s="108" t="e">
        <f>#REF!</f>
        <v>#REF!</v>
      </c>
      <c r="P17" s="108" t="e">
        <f>#REF!</f>
        <v>#REF!</v>
      </c>
      <c r="Q17" s="108" t="e">
        <f>#REF!</f>
        <v>#REF!</v>
      </c>
      <c r="R17" s="108" t="e">
        <f>#REF!</f>
        <v>#REF!</v>
      </c>
      <c r="S17" s="108" t="e">
        <f>#REF!</f>
        <v>#REF!</v>
      </c>
      <c r="T17" s="108" t="e">
        <f>#REF!</f>
        <v>#REF!</v>
      </c>
      <c r="U17" s="108" t="e">
        <f>#REF!</f>
        <v>#REF!</v>
      </c>
      <c r="V17" s="108" t="e">
        <f>#REF!</f>
        <v>#REF!</v>
      </c>
      <c r="W17" s="108" t="e">
        <f>#REF!</f>
        <v>#REF!</v>
      </c>
      <c r="X17" s="108" t="e">
        <f>#REF!</f>
        <v>#REF!</v>
      </c>
      <c r="Y17" s="108" t="e">
        <f>#REF!</f>
        <v>#REF!</v>
      </c>
      <c r="Z17" s="108" t="e">
        <f>#REF!</f>
        <v>#REF!</v>
      </c>
      <c r="AA17" s="108" t="e">
        <f>#REF!</f>
        <v>#REF!</v>
      </c>
      <c r="AB17" s="108" t="e">
        <f>#REF!</f>
        <v>#REF!</v>
      </c>
      <c r="AC17" s="108" t="e">
        <f>#REF!</f>
        <v>#REF!</v>
      </c>
      <c r="AD17" s="108" t="e">
        <f>#REF!</f>
        <v>#REF!</v>
      </c>
      <c r="AE17" s="108" t="e">
        <f>#REF!</f>
        <v>#REF!</v>
      </c>
      <c r="AF17" s="108" t="e">
        <f>#REF!</f>
        <v>#REF!</v>
      </c>
      <c r="AG17" s="108" t="e">
        <f>#REF!</f>
        <v>#REF!</v>
      </c>
      <c r="AH17" s="108" t="e">
        <f>#REF!</f>
        <v>#REF!</v>
      </c>
      <c r="AI17" s="108" t="e">
        <f>#REF!</f>
        <v>#REF!</v>
      </c>
      <c r="AJ17" s="108" t="e">
        <f>#REF!</f>
        <v>#REF!</v>
      </c>
      <c r="AK17" s="108" t="e">
        <f>#REF!</f>
        <v>#REF!</v>
      </c>
      <c r="AL17" s="108" t="e">
        <f>#REF!</f>
        <v>#REF!</v>
      </c>
      <c r="AM17" s="108" t="e">
        <f>#REF!</f>
        <v>#REF!</v>
      </c>
      <c r="AN17" s="108" t="e">
        <f>#REF!</f>
        <v>#REF!</v>
      </c>
      <c r="AO17" s="108" t="e">
        <f>#REF!</f>
        <v>#REF!</v>
      </c>
      <c r="AP17" s="108" t="e">
        <f>#REF!</f>
        <v>#REF!</v>
      </c>
    </row>
    <row r="18" spans="1:42" x14ac:dyDescent="0.25">
      <c r="A18" s="75" t="e">
        <f>#REF!</f>
        <v>#REF!</v>
      </c>
      <c r="B18" s="108" t="e">
        <f>#REF!</f>
        <v>#REF!</v>
      </c>
      <c r="C18" s="108" t="e">
        <f>#REF!</f>
        <v>#REF!</v>
      </c>
      <c r="D18" s="108" t="e">
        <f>#REF!</f>
        <v>#REF!</v>
      </c>
      <c r="E18" s="108" t="e">
        <f>#REF!</f>
        <v>#REF!</v>
      </c>
      <c r="F18" s="108" t="e">
        <f>#REF!</f>
        <v>#REF!</v>
      </c>
      <c r="G18" s="108" t="e">
        <f>#REF!</f>
        <v>#REF!</v>
      </c>
      <c r="H18" s="108" t="e">
        <f>#REF!</f>
        <v>#REF!</v>
      </c>
      <c r="I18" s="108" t="e">
        <f>#REF!</f>
        <v>#REF!</v>
      </c>
      <c r="J18" s="108" t="e">
        <f>#REF!</f>
        <v>#REF!</v>
      </c>
      <c r="K18" s="108" t="e">
        <f>#REF!</f>
        <v>#REF!</v>
      </c>
      <c r="L18" s="108" t="e">
        <f>#REF!</f>
        <v>#REF!</v>
      </c>
      <c r="M18" s="108" t="e">
        <f>#REF!</f>
        <v>#REF!</v>
      </c>
      <c r="N18" s="108" t="e">
        <f>#REF!</f>
        <v>#REF!</v>
      </c>
      <c r="O18" s="108" t="e">
        <f>#REF!</f>
        <v>#REF!</v>
      </c>
      <c r="P18" s="108" t="e">
        <f>#REF!</f>
        <v>#REF!</v>
      </c>
      <c r="Q18" s="108" t="e">
        <f>#REF!</f>
        <v>#REF!</v>
      </c>
      <c r="R18" s="108" t="e">
        <f>#REF!</f>
        <v>#REF!</v>
      </c>
      <c r="S18" s="108" t="e">
        <f>#REF!</f>
        <v>#REF!</v>
      </c>
      <c r="T18" s="108" t="e">
        <f>#REF!</f>
        <v>#REF!</v>
      </c>
      <c r="U18" s="108" t="e">
        <f>#REF!</f>
        <v>#REF!</v>
      </c>
      <c r="V18" s="108" t="e">
        <f>#REF!</f>
        <v>#REF!</v>
      </c>
      <c r="W18" s="108" t="e">
        <f>#REF!</f>
        <v>#REF!</v>
      </c>
      <c r="X18" s="108" t="e">
        <f>#REF!</f>
        <v>#REF!</v>
      </c>
      <c r="Y18" s="108" t="e">
        <f>#REF!</f>
        <v>#REF!</v>
      </c>
      <c r="Z18" s="108" t="e">
        <f>#REF!</f>
        <v>#REF!</v>
      </c>
      <c r="AA18" s="108" t="e">
        <f>#REF!</f>
        <v>#REF!</v>
      </c>
      <c r="AB18" s="108" t="e">
        <f>#REF!</f>
        <v>#REF!</v>
      </c>
      <c r="AC18" s="108" t="e">
        <f>#REF!</f>
        <v>#REF!</v>
      </c>
      <c r="AD18" s="108" t="e">
        <f>#REF!</f>
        <v>#REF!</v>
      </c>
      <c r="AE18" s="108" t="e">
        <f>#REF!</f>
        <v>#REF!</v>
      </c>
      <c r="AF18" s="108" t="e">
        <f>#REF!</f>
        <v>#REF!</v>
      </c>
      <c r="AG18" s="108" t="e">
        <f>#REF!</f>
        <v>#REF!</v>
      </c>
      <c r="AH18" s="108" t="e">
        <f>#REF!</f>
        <v>#REF!</v>
      </c>
      <c r="AI18" s="108" t="e">
        <f>#REF!</f>
        <v>#REF!</v>
      </c>
      <c r="AJ18" s="108" t="e">
        <f>#REF!</f>
        <v>#REF!</v>
      </c>
      <c r="AK18" s="108" t="e">
        <f>#REF!</f>
        <v>#REF!</v>
      </c>
      <c r="AL18" s="108" t="e">
        <f>#REF!</f>
        <v>#REF!</v>
      </c>
      <c r="AM18" s="108" t="e">
        <f>#REF!</f>
        <v>#REF!</v>
      </c>
      <c r="AN18" s="108" t="e">
        <f>#REF!</f>
        <v>#REF!</v>
      </c>
      <c r="AO18" s="108" t="e">
        <f>#REF!</f>
        <v>#REF!</v>
      </c>
      <c r="AP18" s="108" t="e">
        <f>#REF!</f>
        <v>#REF!</v>
      </c>
    </row>
    <row r="19" spans="1:42" x14ac:dyDescent="0.25">
      <c r="A19" s="75" t="e">
        <f>#REF!</f>
        <v>#REF!</v>
      </c>
      <c r="B19" s="108" t="e">
        <f>#REF!</f>
        <v>#REF!</v>
      </c>
      <c r="C19" s="108" t="e">
        <f>#REF!</f>
        <v>#REF!</v>
      </c>
      <c r="D19" s="108" t="e">
        <f>#REF!</f>
        <v>#REF!</v>
      </c>
      <c r="E19" s="108" t="e">
        <f>#REF!</f>
        <v>#REF!</v>
      </c>
      <c r="F19" s="108" t="e">
        <f>#REF!</f>
        <v>#REF!</v>
      </c>
      <c r="G19" s="108" t="e">
        <f>#REF!</f>
        <v>#REF!</v>
      </c>
      <c r="H19" s="108" t="e">
        <f>#REF!</f>
        <v>#REF!</v>
      </c>
      <c r="I19" s="108" t="e">
        <f>#REF!</f>
        <v>#REF!</v>
      </c>
      <c r="J19" s="108" t="e">
        <f>#REF!</f>
        <v>#REF!</v>
      </c>
      <c r="K19" s="108" t="e">
        <f>#REF!</f>
        <v>#REF!</v>
      </c>
      <c r="L19" s="108" t="e">
        <f>#REF!</f>
        <v>#REF!</v>
      </c>
      <c r="M19" s="108" t="e">
        <f>#REF!</f>
        <v>#REF!</v>
      </c>
      <c r="N19" s="108" t="e">
        <f>#REF!</f>
        <v>#REF!</v>
      </c>
      <c r="O19" s="108" t="e">
        <f>#REF!</f>
        <v>#REF!</v>
      </c>
      <c r="P19" s="108" t="e">
        <f>#REF!</f>
        <v>#REF!</v>
      </c>
      <c r="Q19" s="108" t="e">
        <f>#REF!</f>
        <v>#REF!</v>
      </c>
      <c r="R19" s="108" t="e">
        <f>#REF!</f>
        <v>#REF!</v>
      </c>
      <c r="S19" s="108" t="e">
        <f>#REF!</f>
        <v>#REF!</v>
      </c>
      <c r="T19" s="108" t="e">
        <f>#REF!</f>
        <v>#REF!</v>
      </c>
      <c r="U19" s="108" t="e">
        <f>#REF!</f>
        <v>#REF!</v>
      </c>
      <c r="V19" s="108" t="e">
        <f>#REF!</f>
        <v>#REF!</v>
      </c>
      <c r="W19" s="108" t="e">
        <f>#REF!</f>
        <v>#REF!</v>
      </c>
      <c r="X19" s="108" t="e">
        <f>#REF!</f>
        <v>#REF!</v>
      </c>
      <c r="Y19" s="108" t="e">
        <f>#REF!</f>
        <v>#REF!</v>
      </c>
      <c r="Z19" s="108" t="e">
        <f>#REF!</f>
        <v>#REF!</v>
      </c>
      <c r="AA19" s="108" t="e">
        <f>#REF!</f>
        <v>#REF!</v>
      </c>
      <c r="AB19" s="108" t="e">
        <f>#REF!</f>
        <v>#REF!</v>
      </c>
      <c r="AC19" s="108" t="e">
        <f>#REF!</f>
        <v>#REF!</v>
      </c>
      <c r="AD19" s="108" t="e">
        <f>#REF!</f>
        <v>#REF!</v>
      </c>
      <c r="AE19" s="108" t="e">
        <f>#REF!</f>
        <v>#REF!</v>
      </c>
      <c r="AF19" s="108" t="e">
        <f>#REF!</f>
        <v>#REF!</v>
      </c>
      <c r="AG19" s="108" t="e">
        <f>#REF!</f>
        <v>#REF!</v>
      </c>
      <c r="AH19" s="108" t="e">
        <f>#REF!</f>
        <v>#REF!</v>
      </c>
      <c r="AI19" s="108" t="e">
        <f>#REF!</f>
        <v>#REF!</v>
      </c>
      <c r="AJ19" s="108" t="e">
        <f>#REF!</f>
        <v>#REF!</v>
      </c>
      <c r="AK19" s="108" t="e">
        <f>#REF!</f>
        <v>#REF!</v>
      </c>
      <c r="AL19" s="108" t="e">
        <f>#REF!</f>
        <v>#REF!</v>
      </c>
      <c r="AM19" s="108" t="e">
        <f>#REF!</f>
        <v>#REF!</v>
      </c>
      <c r="AN19" s="108" t="e">
        <f>#REF!</f>
        <v>#REF!</v>
      </c>
      <c r="AO19" s="108" t="e">
        <f>#REF!</f>
        <v>#REF!</v>
      </c>
      <c r="AP19" s="108" t="e">
        <f>#REF!</f>
        <v>#REF!</v>
      </c>
    </row>
    <row r="20" spans="1:42" x14ac:dyDescent="0.25">
      <c r="A20" s="75" t="e">
        <f>#REF!</f>
        <v>#REF!</v>
      </c>
      <c r="B20" s="108" t="e">
        <f>#REF!</f>
        <v>#REF!</v>
      </c>
      <c r="C20" s="108" t="e">
        <f>#REF!</f>
        <v>#REF!</v>
      </c>
      <c r="D20" s="108" t="e">
        <f>#REF!</f>
        <v>#REF!</v>
      </c>
      <c r="E20" s="108" t="e">
        <f>#REF!</f>
        <v>#REF!</v>
      </c>
      <c r="F20" s="108" t="e">
        <f>#REF!</f>
        <v>#REF!</v>
      </c>
      <c r="G20" s="108" t="e">
        <f>#REF!</f>
        <v>#REF!</v>
      </c>
      <c r="H20" s="108" t="e">
        <f>#REF!</f>
        <v>#REF!</v>
      </c>
      <c r="I20" s="108" t="e">
        <f>#REF!</f>
        <v>#REF!</v>
      </c>
      <c r="J20" s="108" t="e">
        <f>#REF!</f>
        <v>#REF!</v>
      </c>
      <c r="K20" s="108" t="e">
        <f>#REF!</f>
        <v>#REF!</v>
      </c>
      <c r="L20" s="108" t="e">
        <f>#REF!</f>
        <v>#REF!</v>
      </c>
      <c r="M20" s="108" t="e">
        <f>#REF!</f>
        <v>#REF!</v>
      </c>
      <c r="N20" s="108" t="e">
        <f>#REF!</f>
        <v>#REF!</v>
      </c>
      <c r="O20" s="108" t="e">
        <f>#REF!</f>
        <v>#REF!</v>
      </c>
      <c r="P20" s="108" t="e">
        <f>#REF!</f>
        <v>#REF!</v>
      </c>
      <c r="Q20" s="108" t="e">
        <f>#REF!</f>
        <v>#REF!</v>
      </c>
      <c r="R20" s="108" t="e">
        <f>#REF!</f>
        <v>#REF!</v>
      </c>
      <c r="S20" s="108" t="e">
        <f>#REF!</f>
        <v>#REF!</v>
      </c>
      <c r="T20" s="108" t="e">
        <f>#REF!</f>
        <v>#REF!</v>
      </c>
      <c r="U20" s="108" t="e">
        <f>#REF!</f>
        <v>#REF!</v>
      </c>
      <c r="V20" s="108" t="e">
        <f>#REF!</f>
        <v>#REF!</v>
      </c>
      <c r="W20" s="108" t="e">
        <f>#REF!</f>
        <v>#REF!</v>
      </c>
      <c r="X20" s="108" t="e">
        <f>#REF!</f>
        <v>#REF!</v>
      </c>
      <c r="Y20" s="108" t="e">
        <f>#REF!</f>
        <v>#REF!</v>
      </c>
      <c r="Z20" s="108" t="e">
        <f>#REF!</f>
        <v>#REF!</v>
      </c>
      <c r="AA20" s="108" t="e">
        <f>#REF!</f>
        <v>#REF!</v>
      </c>
      <c r="AB20" s="108" t="e">
        <f>#REF!</f>
        <v>#REF!</v>
      </c>
      <c r="AC20" s="108" t="e">
        <f>#REF!</f>
        <v>#REF!</v>
      </c>
      <c r="AD20" s="108" t="e">
        <f>#REF!</f>
        <v>#REF!</v>
      </c>
      <c r="AE20" s="108" t="e">
        <f>#REF!</f>
        <v>#REF!</v>
      </c>
      <c r="AF20" s="108" t="e">
        <f>#REF!</f>
        <v>#REF!</v>
      </c>
      <c r="AG20" s="108" t="e">
        <f>#REF!</f>
        <v>#REF!</v>
      </c>
      <c r="AH20" s="108" t="e">
        <f>#REF!</f>
        <v>#REF!</v>
      </c>
      <c r="AI20" s="108" t="e">
        <f>#REF!</f>
        <v>#REF!</v>
      </c>
      <c r="AJ20" s="108" t="e">
        <f>#REF!</f>
        <v>#REF!</v>
      </c>
      <c r="AK20" s="108" t="e">
        <f>#REF!</f>
        <v>#REF!</v>
      </c>
      <c r="AL20" s="108" t="e">
        <f>#REF!</f>
        <v>#REF!</v>
      </c>
      <c r="AM20" s="108" t="e">
        <f>#REF!</f>
        <v>#REF!</v>
      </c>
      <c r="AN20" s="108" t="e">
        <f>#REF!</f>
        <v>#REF!</v>
      </c>
      <c r="AO20" s="108" t="e">
        <f>#REF!</f>
        <v>#REF!</v>
      </c>
      <c r="AP20" s="108" t="e">
        <f>#REF!</f>
        <v>#REF!</v>
      </c>
    </row>
    <row r="21" spans="1:42" x14ac:dyDescent="0.25">
      <c r="A21" s="75" t="e">
        <f>#REF!</f>
        <v>#REF!</v>
      </c>
      <c r="B21" s="108" t="e">
        <f>#REF!</f>
        <v>#REF!</v>
      </c>
      <c r="C21" s="108" t="e">
        <f>#REF!</f>
        <v>#REF!</v>
      </c>
      <c r="D21" s="108" t="e">
        <f>#REF!</f>
        <v>#REF!</v>
      </c>
      <c r="E21" s="108" t="e">
        <f>#REF!</f>
        <v>#REF!</v>
      </c>
      <c r="F21" s="108" t="e">
        <f>#REF!</f>
        <v>#REF!</v>
      </c>
      <c r="G21" s="108" t="e">
        <f>#REF!</f>
        <v>#REF!</v>
      </c>
      <c r="H21" s="108" t="e">
        <f>#REF!</f>
        <v>#REF!</v>
      </c>
      <c r="I21" s="108" t="e">
        <f>#REF!</f>
        <v>#REF!</v>
      </c>
      <c r="J21" s="108" t="e">
        <f>#REF!</f>
        <v>#REF!</v>
      </c>
      <c r="K21" s="108" t="e">
        <f>#REF!</f>
        <v>#REF!</v>
      </c>
      <c r="L21" s="108" t="e">
        <f>#REF!</f>
        <v>#REF!</v>
      </c>
      <c r="M21" s="108" t="e">
        <f>#REF!</f>
        <v>#REF!</v>
      </c>
      <c r="N21" s="108" t="e">
        <f>#REF!</f>
        <v>#REF!</v>
      </c>
      <c r="O21" s="108" t="e">
        <f>#REF!</f>
        <v>#REF!</v>
      </c>
      <c r="P21" s="108" t="e">
        <f>#REF!</f>
        <v>#REF!</v>
      </c>
      <c r="Q21" s="108" t="e">
        <f>#REF!</f>
        <v>#REF!</v>
      </c>
      <c r="R21" s="108" t="e">
        <f>#REF!</f>
        <v>#REF!</v>
      </c>
      <c r="S21" s="108" t="e">
        <f>#REF!</f>
        <v>#REF!</v>
      </c>
      <c r="T21" s="108" t="e">
        <f>#REF!</f>
        <v>#REF!</v>
      </c>
      <c r="U21" s="108" t="e">
        <f>#REF!</f>
        <v>#REF!</v>
      </c>
      <c r="V21" s="108" t="e">
        <f>#REF!</f>
        <v>#REF!</v>
      </c>
      <c r="W21" s="108" t="e">
        <f>#REF!</f>
        <v>#REF!</v>
      </c>
      <c r="X21" s="108" t="e">
        <f>#REF!</f>
        <v>#REF!</v>
      </c>
      <c r="Y21" s="108" t="e">
        <f>#REF!</f>
        <v>#REF!</v>
      </c>
      <c r="Z21" s="108" t="e">
        <f>#REF!</f>
        <v>#REF!</v>
      </c>
      <c r="AA21" s="108" t="e">
        <f>#REF!</f>
        <v>#REF!</v>
      </c>
      <c r="AB21" s="108" t="e">
        <f>#REF!</f>
        <v>#REF!</v>
      </c>
      <c r="AC21" s="108" t="e">
        <f>#REF!</f>
        <v>#REF!</v>
      </c>
      <c r="AD21" s="108" t="e">
        <f>#REF!</f>
        <v>#REF!</v>
      </c>
      <c r="AE21" s="108" t="e">
        <f>#REF!</f>
        <v>#REF!</v>
      </c>
      <c r="AF21" s="108" t="e">
        <f>#REF!</f>
        <v>#REF!</v>
      </c>
      <c r="AG21" s="108" t="e">
        <f>#REF!</f>
        <v>#REF!</v>
      </c>
      <c r="AH21" s="108" t="e">
        <f>#REF!</f>
        <v>#REF!</v>
      </c>
      <c r="AI21" s="108" t="e">
        <f>#REF!</f>
        <v>#REF!</v>
      </c>
      <c r="AJ21" s="108" t="e">
        <f>#REF!</f>
        <v>#REF!</v>
      </c>
      <c r="AK21" s="108" t="e">
        <f>#REF!</f>
        <v>#REF!</v>
      </c>
      <c r="AL21" s="108" t="e">
        <f>#REF!</f>
        <v>#REF!</v>
      </c>
      <c r="AM21" s="108" t="e">
        <f>#REF!</f>
        <v>#REF!</v>
      </c>
      <c r="AN21" s="108" t="e">
        <f>#REF!</f>
        <v>#REF!</v>
      </c>
      <c r="AO21" s="108" t="e">
        <f>#REF!</f>
        <v>#REF!</v>
      </c>
      <c r="AP21" s="108" t="e">
        <f>#REF!</f>
        <v>#REF!</v>
      </c>
    </row>
    <row r="22" spans="1:42" x14ac:dyDescent="0.25">
      <c r="A22" s="75" t="e">
        <f>#REF!</f>
        <v>#REF!</v>
      </c>
      <c r="B22" s="108" t="e">
        <f>#REF!</f>
        <v>#REF!</v>
      </c>
      <c r="C22" s="108" t="e">
        <f>#REF!</f>
        <v>#REF!</v>
      </c>
      <c r="D22" s="108" t="e">
        <f>#REF!</f>
        <v>#REF!</v>
      </c>
      <c r="E22" s="108" t="e">
        <f>#REF!</f>
        <v>#REF!</v>
      </c>
      <c r="F22" s="108" t="e">
        <f>#REF!</f>
        <v>#REF!</v>
      </c>
      <c r="G22" s="108" t="e">
        <f>#REF!</f>
        <v>#REF!</v>
      </c>
      <c r="H22" s="108" t="e">
        <f>#REF!</f>
        <v>#REF!</v>
      </c>
      <c r="I22" s="108" t="e">
        <f>#REF!</f>
        <v>#REF!</v>
      </c>
      <c r="J22" s="108" t="e">
        <f>#REF!</f>
        <v>#REF!</v>
      </c>
      <c r="K22" s="108" t="e">
        <f>#REF!</f>
        <v>#REF!</v>
      </c>
      <c r="L22" s="108" t="e">
        <f>#REF!</f>
        <v>#REF!</v>
      </c>
      <c r="M22" s="108" t="e">
        <f>#REF!</f>
        <v>#REF!</v>
      </c>
      <c r="N22" s="108" t="e">
        <f>#REF!</f>
        <v>#REF!</v>
      </c>
      <c r="O22" s="108" t="e">
        <f>#REF!</f>
        <v>#REF!</v>
      </c>
      <c r="P22" s="108" t="e">
        <f>#REF!</f>
        <v>#REF!</v>
      </c>
      <c r="Q22" s="108" t="e">
        <f>#REF!</f>
        <v>#REF!</v>
      </c>
      <c r="R22" s="108" t="e">
        <f>#REF!</f>
        <v>#REF!</v>
      </c>
      <c r="S22" s="108" t="e">
        <f>#REF!</f>
        <v>#REF!</v>
      </c>
      <c r="T22" s="108" t="e">
        <f>#REF!</f>
        <v>#REF!</v>
      </c>
      <c r="U22" s="108" t="e">
        <f>#REF!</f>
        <v>#REF!</v>
      </c>
      <c r="V22" s="108" t="e">
        <f>#REF!</f>
        <v>#REF!</v>
      </c>
      <c r="W22" s="108" t="e">
        <f>#REF!</f>
        <v>#REF!</v>
      </c>
      <c r="X22" s="108" t="e">
        <f>#REF!</f>
        <v>#REF!</v>
      </c>
      <c r="Y22" s="108" t="e">
        <f>#REF!</f>
        <v>#REF!</v>
      </c>
      <c r="Z22" s="108" t="e">
        <f>#REF!</f>
        <v>#REF!</v>
      </c>
      <c r="AA22" s="108" t="e">
        <f>#REF!</f>
        <v>#REF!</v>
      </c>
      <c r="AB22" s="108" t="e">
        <f>#REF!</f>
        <v>#REF!</v>
      </c>
      <c r="AC22" s="108" t="e">
        <f>#REF!</f>
        <v>#REF!</v>
      </c>
      <c r="AD22" s="108" t="e">
        <f>#REF!</f>
        <v>#REF!</v>
      </c>
      <c r="AE22" s="108" t="e">
        <f>#REF!</f>
        <v>#REF!</v>
      </c>
      <c r="AF22" s="108" t="e">
        <f>#REF!</f>
        <v>#REF!</v>
      </c>
      <c r="AG22" s="108" t="e">
        <f>#REF!</f>
        <v>#REF!</v>
      </c>
      <c r="AH22" s="108" t="e">
        <f>#REF!</f>
        <v>#REF!</v>
      </c>
      <c r="AI22" s="108" t="e">
        <f>#REF!</f>
        <v>#REF!</v>
      </c>
      <c r="AJ22" s="108" t="e">
        <f>#REF!</f>
        <v>#REF!</v>
      </c>
      <c r="AK22" s="108" t="e">
        <f>#REF!</f>
        <v>#REF!</v>
      </c>
      <c r="AL22" s="108" t="e">
        <f>#REF!</f>
        <v>#REF!</v>
      </c>
      <c r="AM22" s="108" t="e">
        <f>#REF!</f>
        <v>#REF!</v>
      </c>
      <c r="AN22" s="108" t="e">
        <f>#REF!</f>
        <v>#REF!</v>
      </c>
      <c r="AO22" s="108" t="e">
        <f>#REF!</f>
        <v>#REF!</v>
      </c>
      <c r="AP22" s="108" t="e">
        <f>#REF!</f>
        <v>#REF!</v>
      </c>
    </row>
    <row r="23" spans="1:42" x14ac:dyDescent="0.25">
      <c r="A23" s="75" t="e">
        <f>#REF!</f>
        <v>#REF!</v>
      </c>
      <c r="B23" s="108" t="e">
        <f>#REF!</f>
        <v>#REF!</v>
      </c>
      <c r="C23" s="108" t="e">
        <f>#REF!</f>
        <v>#REF!</v>
      </c>
      <c r="D23" s="108" t="e">
        <f>#REF!</f>
        <v>#REF!</v>
      </c>
      <c r="E23" s="108" t="e">
        <f>#REF!</f>
        <v>#REF!</v>
      </c>
      <c r="F23" s="108" t="e">
        <f>#REF!</f>
        <v>#REF!</v>
      </c>
      <c r="G23" s="108" t="e">
        <f>#REF!</f>
        <v>#REF!</v>
      </c>
      <c r="H23" s="108" t="e">
        <f>#REF!</f>
        <v>#REF!</v>
      </c>
      <c r="I23" s="108" t="e">
        <f>#REF!</f>
        <v>#REF!</v>
      </c>
      <c r="J23" s="108" t="e">
        <f>#REF!</f>
        <v>#REF!</v>
      </c>
      <c r="K23" s="108" t="e">
        <f>#REF!</f>
        <v>#REF!</v>
      </c>
      <c r="L23" s="108" t="e">
        <f>#REF!</f>
        <v>#REF!</v>
      </c>
      <c r="M23" s="108" t="e">
        <f>#REF!</f>
        <v>#REF!</v>
      </c>
      <c r="N23" s="108" t="e">
        <f>#REF!</f>
        <v>#REF!</v>
      </c>
      <c r="O23" s="108" t="e">
        <f>#REF!</f>
        <v>#REF!</v>
      </c>
      <c r="P23" s="108" t="e">
        <f>#REF!</f>
        <v>#REF!</v>
      </c>
      <c r="Q23" s="108" t="e">
        <f>#REF!</f>
        <v>#REF!</v>
      </c>
      <c r="R23" s="108" t="e">
        <f>#REF!</f>
        <v>#REF!</v>
      </c>
      <c r="S23" s="108" t="e">
        <f>#REF!</f>
        <v>#REF!</v>
      </c>
      <c r="T23" s="108" t="e">
        <f>#REF!</f>
        <v>#REF!</v>
      </c>
      <c r="U23" s="108" t="e">
        <f>#REF!</f>
        <v>#REF!</v>
      </c>
      <c r="V23" s="108" t="e">
        <f>#REF!</f>
        <v>#REF!</v>
      </c>
      <c r="W23" s="108" t="e">
        <f>#REF!</f>
        <v>#REF!</v>
      </c>
      <c r="X23" s="108" t="e">
        <f>#REF!</f>
        <v>#REF!</v>
      </c>
      <c r="Y23" s="108" t="e">
        <f>#REF!</f>
        <v>#REF!</v>
      </c>
      <c r="Z23" s="108" t="e">
        <f>#REF!</f>
        <v>#REF!</v>
      </c>
      <c r="AA23" s="108" t="e">
        <f>#REF!</f>
        <v>#REF!</v>
      </c>
      <c r="AB23" s="108" t="e">
        <f>#REF!</f>
        <v>#REF!</v>
      </c>
      <c r="AC23" s="108" t="e">
        <f>#REF!</f>
        <v>#REF!</v>
      </c>
      <c r="AD23" s="108" t="e">
        <f>#REF!</f>
        <v>#REF!</v>
      </c>
      <c r="AE23" s="108" t="e">
        <f>#REF!</f>
        <v>#REF!</v>
      </c>
      <c r="AF23" s="108" t="e">
        <f>#REF!</f>
        <v>#REF!</v>
      </c>
      <c r="AG23" s="108" t="e">
        <f>#REF!</f>
        <v>#REF!</v>
      </c>
      <c r="AH23" s="108" t="e">
        <f>#REF!</f>
        <v>#REF!</v>
      </c>
      <c r="AI23" s="108" t="e">
        <f>#REF!</f>
        <v>#REF!</v>
      </c>
      <c r="AJ23" s="108" t="e">
        <f>#REF!</f>
        <v>#REF!</v>
      </c>
      <c r="AK23" s="108" t="e">
        <f>#REF!</f>
        <v>#REF!</v>
      </c>
      <c r="AL23" s="108" t="e">
        <f>#REF!</f>
        <v>#REF!</v>
      </c>
      <c r="AM23" s="108" t="e">
        <f>#REF!</f>
        <v>#REF!</v>
      </c>
      <c r="AN23" s="108" t="e">
        <f>#REF!</f>
        <v>#REF!</v>
      </c>
      <c r="AO23" s="108" t="e">
        <f>#REF!</f>
        <v>#REF!</v>
      </c>
      <c r="AP23" s="108" t="e">
        <f>#REF!</f>
        <v>#REF!</v>
      </c>
    </row>
    <row r="24" spans="1:42" x14ac:dyDescent="0.25">
      <c r="A24" s="75" t="e">
        <f>#REF!</f>
        <v>#REF!</v>
      </c>
      <c r="B24" s="108" t="e">
        <f>#REF!</f>
        <v>#REF!</v>
      </c>
      <c r="C24" s="108" t="e">
        <f>#REF!</f>
        <v>#REF!</v>
      </c>
      <c r="D24" s="108" t="e">
        <f>#REF!</f>
        <v>#REF!</v>
      </c>
      <c r="E24" s="108" t="e">
        <f>#REF!</f>
        <v>#REF!</v>
      </c>
      <c r="F24" s="108" t="e">
        <f>#REF!</f>
        <v>#REF!</v>
      </c>
      <c r="G24" s="108" t="e">
        <f>#REF!</f>
        <v>#REF!</v>
      </c>
      <c r="H24" s="108" t="e">
        <f>#REF!</f>
        <v>#REF!</v>
      </c>
      <c r="I24" s="108" t="e">
        <f>#REF!</f>
        <v>#REF!</v>
      </c>
      <c r="J24" s="108" t="e">
        <f>#REF!</f>
        <v>#REF!</v>
      </c>
      <c r="K24" s="108" t="e">
        <f>#REF!</f>
        <v>#REF!</v>
      </c>
      <c r="L24" s="108" t="e">
        <f>#REF!</f>
        <v>#REF!</v>
      </c>
      <c r="M24" s="108" t="e">
        <f>#REF!</f>
        <v>#REF!</v>
      </c>
      <c r="N24" s="108" t="e">
        <f>#REF!</f>
        <v>#REF!</v>
      </c>
      <c r="O24" s="108" t="e">
        <f>#REF!</f>
        <v>#REF!</v>
      </c>
      <c r="P24" s="108" t="e">
        <f>#REF!</f>
        <v>#REF!</v>
      </c>
      <c r="Q24" s="108" t="e">
        <f>#REF!</f>
        <v>#REF!</v>
      </c>
      <c r="R24" s="108" t="e">
        <f>#REF!</f>
        <v>#REF!</v>
      </c>
      <c r="S24" s="108" t="e">
        <f>#REF!</f>
        <v>#REF!</v>
      </c>
      <c r="T24" s="108" t="e">
        <f>#REF!</f>
        <v>#REF!</v>
      </c>
      <c r="U24" s="108" t="e">
        <f>#REF!</f>
        <v>#REF!</v>
      </c>
      <c r="V24" s="108" t="e">
        <f>#REF!</f>
        <v>#REF!</v>
      </c>
      <c r="W24" s="108" t="e">
        <f>#REF!</f>
        <v>#REF!</v>
      </c>
      <c r="X24" s="108" t="e">
        <f>#REF!</f>
        <v>#REF!</v>
      </c>
      <c r="Y24" s="108" t="e">
        <f>#REF!</f>
        <v>#REF!</v>
      </c>
      <c r="Z24" s="108" t="e">
        <f>#REF!</f>
        <v>#REF!</v>
      </c>
      <c r="AA24" s="108" t="e">
        <f>#REF!</f>
        <v>#REF!</v>
      </c>
      <c r="AB24" s="108" t="e">
        <f>#REF!</f>
        <v>#REF!</v>
      </c>
      <c r="AC24" s="108" t="e">
        <f>#REF!</f>
        <v>#REF!</v>
      </c>
      <c r="AD24" s="108" t="e">
        <f>#REF!</f>
        <v>#REF!</v>
      </c>
      <c r="AE24" s="108" t="e">
        <f>#REF!</f>
        <v>#REF!</v>
      </c>
      <c r="AF24" s="108" t="e">
        <f>#REF!</f>
        <v>#REF!</v>
      </c>
      <c r="AG24" s="108" t="e">
        <f>#REF!</f>
        <v>#REF!</v>
      </c>
      <c r="AH24" s="108" t="e">
        <f>#REF!</f>
        <v>#REF!</v>
      </c>
      <c r="AI24" s="108" t="e">
        <f>#REF!</f>
        <v>#REF!</v>
      </c>
      <c r="AJ24" s="108" t="e">
        <f>#REF!</f>
        <v>#REF!</v>
      </c>
      <c r="AK24" s="108" t="e">
        <f>#REF!</f>
        <v>#REF!</v>
      </c>
      <c r="AL24" s="108" t="e">
        <f>#REF!</f>
        <v>#REF!</v>
      </c>
      <c r="AM24" s="108" t="e">
        <f>#REF!</f>
        <v>#REF!</v>
      </c>
      <c r="AN24" s="108" t="e">
        <f>#REF!</f>
        <v>#REF!</v>
      </c>
      <c r="AO24" s="108" t="e">
        <f>#REF!</f>
        <v>#REF!</v>
      </c>
      <c r="AP24" s="108" t="e">
        <f>#REF!</f>
        <v>#REF!</v>
      </c>
    </row>
    <row r="25" spans="1:42" x14ac:dyDescent="0.25">
      <c r="A25" s="75" t="e">
        <f>#REF!</f>
        <v>#REF!</v>
      </c>
      <c r="B25" s="108" t="e">
        <f>#REF!</f>
        <v>#REF!</v>
      </c>
      <c r="C25" s="108" t="e">
        <f>#REF!</f>
        <v>#REF!</v>
      </c>
      <c r="D25" s="108" t="e">
        <f>#REF!</f>
        <v>#REF!</v>
      </c>
      <c r="E25" s="108" t="e">
        <f>#REF!</f>
        <v>#REF!</v>
      </c>
      <c r="F25" s="108" t="e">
        <f>#REF!</f>
        <v>#REF!</v>
      </c>
      <c r="G25" s="108" t="e">
        <f>#REF!</f>
        <v>#REF!</v>
      </c>
      <c r="H25" s="108" t="e">
        <f>#REF!</f>
        <v>#REF!</v>
      </c>
      <c r="I25" s="108" t="e">
        <f>#REF!</f>
        <v>#REF!</v>
      </c>
      <c r="J25" s="108" t="e">
        <f>#REF!</f>
        <v>#REF!</v>
      </c>
      <c r="K25" s="108" t="e">
        <f>#REF!</f>
        <v>#REF!</v>
      </c>
      <c r="L25" s="108" t="e">
        <f>#REF!</f>
        <v>#REF!</v>
      </c>
      <c r="M25" s="108" t="e">
        <f>#REF!</f>
        <v>#REF!</v>
      </c>
      <c r="N25" s="108" t="e">
        <f>#REF!</f>
        <v>#REF!</v>
      </c>
      <c r="O25" s="108" t="e">
        <f>#REF!</f>
        <v>#REF!</v>
      </c>
      <c r="P25" s="108" t="e">
        <f>#REF!</f>
        <v>#REF!</v>
      </c>
      <c r="Q25" s="108" t="e">
        <f>#REF!</f>
        <v>#REF!</v>
      </c>
      <c r="R25" s="108" t="e">
        <f>#REF!</f>
        <v>#REF!</v>
      </c>
      <c r="S25" s="108" t="e">
        <f>#REF!</f>
        <v>#REF!</v>
      </c>
      <c r="T25" s="108" t="e">
        <f>#REF!</f>
        <v>#REF!</v>
      </c>
      <c r="U25" s="108" t="e">
        <f>#REF!</f>
        <v>#REF!</v>
      </c>
      <c r="V25" s="108" t="e">
        <f>#REF!</f>
        <v>#REF!</v>
      </c>
      <c r="W25" s="108" t="e">
        <f>#REF!</f>
        <v>#REF!</v>
      </c>
      <c r="X25" s="108" t="e">
        <f>#REF!</f>
        <v>#REF!</v>
      </c>
      <c r="Y25" s="108" t="e">
        <f>#REF!</f>
        <v>#REF!</v>
      </c>
      <c r="Z25" s="108" t="e">
        <f>#REF!</f>
        <v>#REF!</v>
      </c>
      <c r="AA25" s="108" t="e">
        <f>#REF!</f>
        <v>#REF!</v>
      </c>
      <c r="AB25" s="108" t="e">
        <f>#REF!</f>
        <v>#REF!</v>
      </c>
      <c r="AC25" s="108" t="e">
        <f>#REF!</f>
        <v>#REF!</v>
      </c>
      <c r="AD25" s="108" t="e">
        <f>#REF!</f>
        <v>#REF!</v>
      </c>
      <c r="AE25" s="108" t="e">
        <f>#REF!</f>
        <v>#REF!</v>
      </c>
      <c r="AF25" s="108" t="e">
        <f>#REF!</f>
        <v>#REF!</v>
      </c>
      <c r="AG25" s="108" t="e">
        <f>#REF!</f>
        <v>#REF!</v>
      </c>
      <c r="AH25" s="108" t="e">
        <f>#REF!</f>
        <v>#REF!</v>
      </c>
      <c r="AI25" s="108" t="e">
        <f>#REF!</f>
        <v>#REF!</v>
      </c>
      <c r="AJ25" s="108" t="e">
        <f>#REF!</f>
        <v>#REF!</v>
      </c>
      <c r="AK25" s="108" t="e">
        <f>#REF!</f>
        <v>#REF!</v>
      </c>
      <c r="AL25" s="108" t="e">
        <f>#REF!</f>
        <v>#REF!</v>
      </c>
      <c r="AM25" s="108" t="e">
        <f>#REF!</f>
        <v>#REF!</v>
      </c>
      <c r="AN25" s="108" t="e">
        <f>#REF!</f>
        <v>#REF!</v>
      </c>
      <c r="AO25" s="108" t="e">
        <f>#REF!</f>
        <v>#REF!</v>
      </c>
      <c r="AP25" s="108" t="e">
        <f>#REF!</f>
        <v>#REF!</v>
      </c>
    </row>
    <row r="26" spans="1:42" x14ac:dyDescent="0.25">
      <c r="A26" s="75" t="e">
        <f>#REF!</f>
        <v>#REF!</v>
      </c>
      <c r="B26" s="108" t="e">
        <f>#REF!</f>
        <v>#REF!</v>
      </c>
      <c r="C26" s="108" t="e">
        <f>#REF!</f>
        <v>#REF!</v>
      </c>
      <c r="D26" s="108" t="e">
        <f>#REF!</f>
        <v>#REF!</v>
      </c>
      <c r="E26" s="108" t="e">
        <f>#REF!</f>
        <v>#REF!</v>
      </c>
      <c r="F26" s="108" t="e">
        <f>#REF!</f>
        <v>#REF!</v>
      </c>
      <c r="G26" s="108" t="e">
        <f>#REF!</f>
        <v>#REF!</v>
      </c>
      <c r="H26" s="108" t="e">
        <f>#REF!</f>
        <v>#REF!</v>
      </c>
      <c r="I26" s="108" t="e">
        <f>#REF!</f>
        <v>#REF!</v>
      </c>
      <c r="J26" s="108" t="e">
        <f>#REF!</f>
        <v>#REF!</v>
      </c>
      <c r="K26" s="108" t="e">
        <f>#REF!</f>
        <v>#REF!</v>
      </c>
      <c r="L26" s="108" t="e">
        <f>#REF!</f>
        <v>#REF!</v>
      </c>
      <c r="M26" s="108" t="e">
        <f>#REF!</f>
        <v>#REF!</v>
      </c>
      <c r="N26" s="108" t="e">
        <f>#REF!</f>
        <v>#REF!</v>
      </c>
      <c r="O26" s="108" t="e">
        <f>#REF!</f>
        <v>#REF!</v>
      </c>
      <c r="P26" s="108" t="e">
        <f>#REF!</f>
        <v>#REF!</v>
      </c>
      <c r="Q26" s="108" t="e">
        <f>#REF!</f>
        <v>#REF!</v>
      </c>
      <c r="R26" s="108" t="e">
        <f>#REF!</f>
        <v>#REF!</v>
      </c>
      <c r="S26" s="108" t="e">
        <f>#REF!</f>
        <v>#REF!</v>
      </c>
      <c r="T26" s="108" t="e">
        <f>#REF!</f>
        <v>#REF!</v>
      </c>
      <c r="U26" s="108" t="e">
        <f>#REF!</f>
        <v>#REF!</v>
      </c>
      <c r="V26" s="108" t="e">
        <f>#REF!</f>
        <v>#REF!</v>
      </c>
      <c r="W26" s="108" t="e">
        <f>#REF!</f>
        <v>#REF!</v>
      </c>
      <c r="X26" s="108" t="e">
        <f>#REF!</f>
        <v>#REF!</v>
      </c>
      <c r="Y26" s="108" t="e">
        <f>#REF!</f>
        <v>#REF!</v>
      </c>
      <c r="Z26" s="108" t="e">
        <f>#REF!</f>
        <v>#REF!</v>
      </c>
      <c r="AA26" s="108" t="e">
        <f>#REF!</f>
        <v>#REF!</v>
      </c>
      <c r="AB26" s="108" t="e">
        <f>#REF!</f>
        <v>#REF!</v>
      </c>
      <c r="AC26" s="108" t="e">
        <f>#REF!</f>
        <v>#REF!</v>
      </c>
      <c r="AD26" s="108" t="e">
        <f>#REF!</f>
        <v>#REF!</v>
      </c>
      <c r="AE26" s="108" t="e">
        <f>#REF!</f>
        <v>#REF!</v>
      </c>
      <c r="AF26" s="108" t="e">
        <f>#REF!</f>
        <v>#REF!</v>
      </c>
      <c r="AG26" s="108" t="e">
        <f>#REF!</f>
        <v>#REF!</v>
      </c>
      <c r="AH26" s="108" t="e">
        <f>#REF!</f>
        <v>#REF!</v>
      </c>
      <c r="AI26" s="108" t="e">
        <f>#REF!</f>
        <v>#REF!</v>
      </c>
      <c r="AJ26" s="108" t="e">
        <f>#REF!</f>
        <v>#REF!</v>
      </c>
      <c r="AK26" s="108" t="e">
        <f>#REF!</f>
        <v>#REF!</v>
      </c>
      <c r="AL26" s="108" t="e">
        <f>#REF!</f>
        <v>#REF!</v>
      </c>
      <c r="AM26" s="108" t="e">
        <f>#REF!</f>
        <v>#REF!</v>
      </c>
      <c r="AN26" s="108" t="e">
        <f>#REF!</f>
        <v>#REF!</v>
      </c>
      <c r="AO26" s="108" t="e">
        <f>#REF!</f>
        <v>#REF!</v>
      </c>
      <c r="AP26" s="108" t="e">
        <f>#REF!</f>
        <v>#REF!</v>
      </c>
    </row>
    <row r="27" spans="1:42" x14ac:dyDescent="0.25">
      <c r="A27" s="75" t="e">
        <f>#REF!</f>
        <v>#REF!</v>
      </c>
      <c r="B27" s="108" t="e">
        <f>#REF!</f>
        <v>#REF!</v>
      </c>
      <c r="C27" s="108" t="e">
        <f>#REF!</f>
        <v>#REF!</v>
      </c>
      <c r="D27" s="108" t="e">
        <f>#REF!</f>
        <v>#REF!</v>
      </c>
      <c r="E27" s="108" t="e">
        <f>#REF!</f>
        <v>#REF!</v>
      </c>
      <c r="F27" s="108" t="e">
        <f>#REF!</f>
        <v>#REF!</v>
      </c>
      <c r="G27" s="108" t="e">
        <f>#REF!</f>
        <v>#REF!</v>
      </c>
      <c r="H27" s="108" t="e">
        <f>#REF!</f>
        <v>#REF!</v>
      </c>
      <c r="I27" s="108" t="e">
        <f>#REF!</f>
        <v>#REF!</v>
      </c>
      <c r="J27" s="108" t="e">
        <f>#REF!</f>
        <v>#REF!</v>
      </c>
      <c r="K27" s="108" t="e">
        <f>#REF!</f>
        <v>#REF!</v>
      </c>
      <c r="L27" s="108" t="e">
        <f>#REF!</f>
        <v>#REF!</v>
      </c>
      <c r="M27" s="108" t="e">
        <f>#REF!</f>
        <v>#REF!</v>
      </c>
      <c r="N27" s="108" t="e">
        <f>#REF!</f>
        <v>#REF!</v>
      </c>
      <c r="O27" s="108" t="e">
        <f>#REF!</f>
        <v>#REF!</v>
      </c>
      <c r="P27" s="108" t="e">
        <f>#REF!</f>
        <v>#REF!</v>
      </c>
      <c r="Q27" s="108" t="e">
        <f>#REF!</f>
        <v>#REF!</v>
      </c>
      <c r="R27" s="108" t="e">
        <f>#REF!</f>
        <v>#REF!</v>
      </c>
      <c r="S27" s="108" t="e">
        <f>#REF!</f>
        <v>#REF!</v>
      </c>
      <c r="T27" s="108" t="e">
        <f>#REF!</f>
        <v>#REF!</v>
      </c>
      <c r="U27" s="108" t="e">
        <f>#REF!</f>
        <v>#REF!</v>
      </c>
      <c r="V27" s="108" t="e">
        <f>#REF!</f>
        <v>#REF!</v>
      </c>
      <c r="W27" s="108" t="e">
        <f>#REF!</f>
        <v>#REF!</v>
      </c>
      <c r="X27" s="108" t="e">
        <f>#REF!</f>
        <v>#REF!</v>
      </c>
      <c r="Y27" s="108" t="e">
        <f>#REF!</f>
        <v>#REF!</v>
      </c>
      <c r="Z27" s="108" t="e">
        <f>#REF!</f>
        <v>#REF!</v>
      </c>
      <c r="AA27" s="108" t="e">
        <f>#REF!</f>
        <v>#REF!</v>
      </c>
      <c r="AB27" s="108" t="e">
        <f>#REF!</f>
        <v>#REF!</v>
      </c>
      <c r="AC27" s="108" t="e">
        <f>#REF!</f>
        <v>#REF!</v>
      </c>
      <c r="AD27" s="108" t="e">
        <f>#REF!</f>
        <v>#REF!</v>
      </c>
      <c r="AE27" s="108" t="e">
        <f>#REF!</f>
        <v>#REF!</v>
      </c>
      <c r="AF27" s="108" t="e">
        <f>#REF!</f>
        <v>#REF!</v>
      </c>
      <c r="AG27" s="108" t="e">
        <f>#REF!</f>
        <v>#REF!</v>
      </c>
      <c r="AH27" s="108" t="e">
        <f>#REF!</f>
        <v>#REF!</v>
      </c>
      <c r="AI27" s="108" t="e">
        <f>#REF!</f>
        <v>#REF!</v>
      </c>
      <c r="AJ27" s="108" t="e">
        <f>#REF!</f>
        <v>#REF!</v>
      </c>
      <c r="AK27" s="108" t="e">
        <f>#REF!</f>
        <v>#REF!</v>
      </c>
      <c r="AL27" s="108" t="e">
        <f>#REF!</f>
        <v>#REF!</v>
      </c>
      <c r="AM27" s="108" t="e">
        <f>#REF!</f>
        <v>#REF!</v>
      </c>
      <c r="AN27" s="108" t="e">
        <f>#REF!</f>
        <v>#REF!</v>
      </c>
      <c r="AO27" s="108" t="e">
        <f>#REF!</f>
        <v>#REF!</v>
      </c>
      <c r="AP27" s="108" t="e">
        <f>#REF!</f>
        <v>#REF!</v>
      </c>
    </row>
    <row r="28" spans="1:42" x14ac:dyDescent="0.25">
      <c r="A28" s="75" t="e">
        <f>#REF!</f>
        <v>#REF!</v>
      </c>
      <c r="B28" s="108" t="e">
        <f>#REF!</f>
        <v>#REF!</v>
      </c>
      <c r="C28" s="108" t="e">
        <f>#REF!</f>
        <v>#REF!</v>
      </c>
      <c r="D28" s="108" t="e">
        <f>#REF!</f>
        <v>#REF!</v>
      </c>
      <c r="E28" s="108" t="e">
        <f>#REF!</f>
        <v>#REF!</v>
      </c>
      <c r="F28" s="108" t="e">
        <f>#REF!</f>
        <v>#REF!</v>
      </c>
      <c r="G28" s="108" t="e">
        <f>#REF!</f>
        <v>#REF!</v>
      </c>
      <c r="H28" s="108" t="e">
        <f>#REF!</f>
        <v>#REF!</v>
      </c>
      <c r="I28" s="108" t="e">
        <f>#REF!</f>
        <v>#REF!</v>
      </c>
      <c r="J28" s="108" t="e">
        <f>#REF!</f>
        <v>#REF!</v>
      </c>
      <c r="K28" s="108" t="e">
        <f>#REF!</f>
        <v>#REF!</v>
      </c>
      <c r="L28" s="108" t="e">
        <f>#REF!</f>
        <v>#REF!</v>
      </c>
      <c r="M28" s="108" t="e">
        <f>#REF!</f>
        <v>#REF!</v>
      </c>
      <c r="N28" s="108" t="e">
        <f>#REF!</f>
        <v>#REF!</v>
      </c>
      <c r="O28" s="108" t="e">
        <f>#REF!</f>
        <v>#REF!</v>
      </c>
      <c r="P28" s="108" t="e">
        <f>#REF!</f>
        <v>#REF!</v>
      </c>
      <c r="Q28" s="108" t="e">
        <f>#REF!</f>
        <v>#REF!</v>
      </c>
      <c r="R28" s="108" t="e">
        <f>#REF!</f>
        <v>#REF!</v>
      </c>
      <c r="S28" s="108" t="e">
        <f>#REF!</f>
        <v>#REF!</v>
      </c>
      <c r="T28" s="108" t="e">
        <f>#REF!</f>
        <v>#REF!</v>
      </c>
      <c r="U28" s="108" t="e">
        <f>#REF!</f>
        <v>#REF!</v>
      </c>
      <c r="V28" s="108" t="e">
        <f>#REF!</f>
        <v>#REF!</v>
      </c>
      <c r="W28" s="108" t="e">
        <f>#REF!</f>
        <v>#REF!</v>
      </c>
      <c r="X28" s="108" t="e">
        <f>#REF!</f>
        <v>#REF!</v>
      </c>
      <c r="Y28" s="108" t="e">
        <f>#REF!</f>
        <v>#REF!</v>
      </c>
      <c r="Z28" s="108" t="e">
        <f>#REF!</f>
        <v>#REF!</v>
      </c>
      <c r="AA28" s="108" t="e">
        <f>#REF!</f>
        <v>#REF!</v>
      </c>
      <c r="AB28" s="108" t="e">
        <f>#REF!</f>
        <v>#REF!</v>
      </c>
      <c r="AC28" s="108" t="e">
        <f>#REF!</f>
        <v>#REF!</v>
      </c>
      <c r="AD28" s="108" t="e">
        <f>#REF!</f>
        <v>#REF!</v>
      </c>
      <c r="AE28" s="108" t="e">
        <f>#REF!</f>
        <v>#REF!</v>
      </c>
      <c r="AF28" s="108" t="e">
        <f>#REF!</f>
        <v>#REF!</v>
      </c>
      <c r="AG28" s="108" t="e">
        <f>#REF!</f>
        <v>#REF!</v>
      </c>
      <c r="AH28" s="108" t="e">
        <f>#REF!</f>
        <v>#REF!</v>
      </c>
      <c r="AI28" s="108" t="e">
        <f>#REF!</f>
        <v>#REF!</v>
      </c>
      <c r="AJ28" s="108" t="e">
        <f>#REF!</f>
        <v>#REF!</v>
      </c>
      <c r="AK28" s="108" t="e">
        <f>#REF!</f>
        <v>#REF!</v>
      </c>
      <c r="AL28" s="108" t="e">
        <f>#REF!</f>
        <v>#REF!</v>
      </c>
      <c r="AM28" s="108" t="e">
        <f>#REF!</f>
        <v>#REF!</v>
      </c>
      <c r="AN28" s="108" t="e">
        <f>#REF!</f>
        <v>#REF!</v>
      </c>
      <c r="AO28" s="108" t="e">
        <f>#REF!</f>
        <v>#REF!</v>
      </c>
      <c r="AP28" s="108" t="e">
        <f>#REF!</f>
        <v>#REF!</v>
      </c>
    </row>
    <row r="29" spans="1:42" x14ac:dyDescent="0.25">
      <c r="A29" s="75" t="e">
        <f>#REF!</f>
        <v>#REF!</v>
      </c>
      <c r="B29" s="108" t="e">
        <f>#REF!</f>
        <v>#REF!</v>
      </c>
      <c r="C29" s="108" t="e">
        <f>#REF!</f>
        <v>#REF!</v>
      </c>
      <c r="D29" s="108" t="e">
        <f>#REF!</f>
        <v>#REF!</v>
      </c>
      <c r="E29" s="108" t="e">
        <f>#REF!</f>
        <v>#REF!</v>
      </c>
      <c r="F29" s="108" t="e">
        <f>#REF!</f>
        <v>#REF!</v>
      </c>
      <c r="G29" s="108" t="e">
        <f>#REF!</f>
        <v>#REF!</v>
      </c>
      <c r="H29" s="108" t="e">
        <f>#REF!</f>
        <v>#REF!</v>
      </c>
      <c r="I29" s="108" t="e">
        <f>#REF!</f>
        <v>#REF!</v>
      </c>
      <c r="J29" s="108" t="e">
        <f>#REF!</f>
        <v>#REF!</v>
      </c>
      <c r="K29" s="108" t="e">
        <f>#REF!</f>
        <v>#REF!</v>
      </c>
      <c r="L29" s="108" t="e">
        <f>#REF!</f>
        <v>#REF!</v>
      </c>
      <c r="M29" s="108" t="e">
        <f>#REF!</f>
        <v>#REF!</v>
      </c>
      <c r="N29" s="108" t="e">
        <f>#REF!</f>
        <v>#REF!</v>
      </c>
      <c r="O29" s="108" t="e">
        <f>#REF!</f>
        <v>#REF!</v>
      </c>
      <c r="P29" s="108" t="e">
        <f>#REF!</f>
        <v>#REF!</v>
      </c>
      <c r="Q29" s="108" t="e">
        <f>#REF!</f>
        <v>#REF!</v>
      </c>
      <c r="R29" s="108" t="e">
        <f>#REF!</f>
        <v>#REF!</v>
      </c>
      <c r="S29" s="108" t="e">
        <f>#REF!</f>
        <v>#REF!</v>
      </c>
      <c r="T29" s="108" t="e">
        <f>#REF!</f>
        <v>#REF!</v>
      </c>
      <c r="U29" s="108" t="e">
        <f>#REF!</f>
        <v>#REF!</v>
      </c>
      <c r="V29" s="108" t="e">
        <f>#REF!</f>
        <v>#REF!</v>
      </c>
      <c r="W29" s="108" t="e">
        <f>#REF!</f>
        <v>#REF!</v>
      </c>
      <c r="X29" s="108" t="e">
        <f>#REF!</f>
        <v>#REF!</v>
      </c>
      <c r="Y29" s="108" t="e">
        <f>#REF!</f>
        <v>#REF!</v>
      </c>
      <c r="Z29" s="108" t="e">
        <f>#REF!</f>
        <v>#REF!</v>
      </c>
      <c r="AA29" s="108" t="e">
        <f>#REF!</f>
        <v>#REF!</v>
      </c>
      <c r="AB29" s="108" t="e">
        <f>#REF!</f>
        <v>#REF!</v>
      </c>
      <c r="AC29" s="108" t="e">
        <f>#REF!</f>
        <v>#REF!</v>
      </c>
      <c r="AD29" s="108" t="e">
        <f>#REF!</f>
        <v>#REF!</v>
      </c>
      <c r="AE29" s="108" t="e">
        <f>#REF!</f>
        <v>#REF!</v>
      </c>
      <c r="AF29" s="108" t="e">
        <f>#REF!</f>
        <v>#REF!</v>
      </c>
      <c r="AG29" s="108" t="e">
        <f>#REF!</f>
        <v>#REF!</v>
      </c>
      <c r="AH29" s="108" t="e">
        <f>#REF!</f>
        <v>#REF!</v>
      </c>
      <c r="AI29" s="108" t="e">
        <f>#REF!</f>
        <v>#REF!</v>
      </c>
      <c r="AJ29" s="108" t="e">
        <f>#REF!</f>
        <v>#REF!</v>
      </c>
      <c r="AK29" s="108" t="e">
        <f>#REF!</f>
        <v>#REF!</v>
      </c>
      <c r="AL29" s="108" t="e">
        <f>#REF!</f>
        <v>#REF!</v>
      </c>
      <c r="AM29" s="108" t="e">
        <f>#REF!</f>
        <v>#REF!</v>
      </c>
      <c r="AN29" s="108" t="e">
        <f>#REF!</f>
        <v>#REF!</v>
      </c>
      <c r="AO29" s="108" t="e">
        <f>#REF!</f>
        <v>#REF!</v>
      </c>
      <c r="AP29" s="108" t="e">
        <f>#REF!</f>
        <v>#REF!</v>
      </c>
    </row>
    <row r="30" spans="1:42" x14ac:dyDescent="0.25">
      <c r="A30" s="75" t="e">
        <f>#REF!</f>
        <v>#REF!</v>
      </c>
      <c r="B30" s="108" t="e">
        <f>#REF!</f>
        <v>#REF!</v>
      </c>
      <c r="C30" s="108" t="e">
        <f>#REF!</f>
        <v>#REF!</v>
      </c>
      <c r="D30" s="108" t="e">
        <f>#REF!</f>
        <v>#REF!</v>
      </c>
      <c r="E30" s="108" t="e">
        <f>#REF!</f>
        <v>#REF!</v>
      </c>
      <c r="F30" s="108" t="e">
        <f>#REF!</f>
        <v>#REF!</v>
      </c>
      <c r="G30" s="108" t="e">
        <f>#REF!</f>
        <v>#REF!</v>
      </c>
      <c r="H30" s="108" t="e">
        <f>#REF!</f>
        <v>#REF!</v>
      </c>
      <c r="I30" s="108" t="e">
        <f>#REF!</f>
        <v>#REF!</v>
      </c>
      <c r="J30" s="108" t="e">
        <f>#REF!</f>
        <v>#REF!</v>
      </c>
      <c r="K30" s="108" t="e">
        <f>#REF!</f>
        <v>#REF!</v>
      </c>
      <c r="L30" s="108" t="e">
        <f>#REF!</f>
        <v>#REF!</v>
      </c>
      <c r="M30" s="108" t="e">
        <f>#REF!</f>
        <v>#REF!</v>
      </c>
      <c r="N30" s="108" t="e">
        <f>#REF!</f>
        <v>#REF!</v>
      </c>
      <c r="O30" s="108" t="e">
        <f>#REF!</f>
        <v>#REF!</v>
      </c>
      <c r="P30" s="108" t="e">
        <f>#REF!</f>
        <v>#REF!</v>
      </c>
      <c r="Q30" s="108" t="e">
        <f>#REF!</f>
        <v>#REF!</v>
      </c>
      <c r="R30" s="108" t="e">
        <f>#REF!</f>
        <v>#REF!</v>
      </c>
      <c r="S30" s="108" t="e">
        <f>#REF!</f>
        <v>#REF!</v>
      </c>
      <c r="T30" s="108" t="e">
        <f>#REF!</f>
        <v>#REF!</v>
      </c>
      <c r="U30" s="108" t="e">
        <f>#REF!</f>
        <v>#REF!</v>
      </c>
      <c r="V30" s="108" t="e">
        <f>#REF!</f>
        <v>#REF!</v>
      </c>
      <c r="W30" s="108" t="e">
        <f>#REF!</f>
        <v>#REF!</v>
      </c>
      <c r="X30" s="108" t="e">
        <f>#REF!</f>
        <v>#REF!</v>
      </c>
      <c r="Y30" s="108" t="e">
        <f>#REF!</f>
        <v>#REF!</v>
      </c>
      <c r="Z30" s="108" t="e">
        <f>#REF!</f>
        <v>#REF!</v>
      </c>
      <c r="AA30" s="108" t="e">
        <f>#REF!</f>
        <v>#REF!</v>
      </c>
      <c r="AB30" s="108" t="e">
        <f>#REF!</f>
        <v>#REF!</v>
      </c>
      <c r="AC30" s="108" t="e">
        <f>#REF!</f>
        <v>#REF!</v>
      </c>
      <c r="AD30" s="108" t="e">
        <f>#REF!</f>
        <v>#REF!</v>
      </c>
      <c r="AE30" s="108" t="e">
        <f>#REF!</f>
        <v>#REF!</v>
      </c>
      <c r="AF30" s="108" t="e">
        <f>#REF!</f>
        <v>#REF!</v>
      </c>
      <c r="AG30" s="108" t="e">
        <f>#REF!</f>
        <v>#REF!</v>
      </c>
      <c r="AH30" s="108" t="e">
        <f>#REF!</f>
        <v>#REF!</v>
      </c>
      <c r="AI30" s="108" t="e">
        <f>#REF!</f>
        <v>#REF!</v>
      </c>
      <c r="AJ30" s="108" t="e">
        <f>#REF!</f>
        <v>#REF!</v>
      </c>
      <c r="AK30" s="108" t="e">
        <f>#REF!</f>
        <v>#REF!</v>
      </c>
      <c r="AL30" s="108" t="e">
        <f>#REF!</f>
        <v>#REF!</v>
      </c>
      <c r="AM30" s="108" t="e">
        <f>#REF!</f>
        <v>#REF!</v>
      </c>
      <c r="AN30" s="108" t="e">
        <f>#REF!</f>
        <v>#REF!</v>
      </c>
      <c r="AO30" s="108" t="e">
        <f>#REF!</f>
        <v>#REF!</v>
      </c>
      <c r="AP30" s="108" t="e">
        <f>#REF!</f>
        <v>#REF!</v>
      </c>
    </row>
    <row r="31" spans="1:42" x14ac:dyDescent="0.25">
      <c r="A31" s="75" t="e">
        <f>#REF!</f>
        <v>#REF!</v>
      </c>
      <c r="B31" s="108" t="e">
        <f>#REF!</f>
        <v>#REF!</v>
      </c>
      <c r="C31" s="108" t="e">
        <f>#REF!</f>
        <v>#REF!</v>
      </c>
      <c r="D31" s="108" t="e">
        <f>#REF!</f>
        <v>#REF!</v>
      </c>
      <c r="E31" s="108" t="e">
        <f>#REF!</f>
        <v>#REF!</v>
      </c>
      <c r="F31" s="108" t="e">
        <f>#REF!</f>
        <v>#REF!</v>
      </c>
      <c r="G31" s="108" t="e">
        <f>#REF!</f>
        <v>#REF!</v>
      </c>
      <c r="H31" s="108" t="e">
        <f>#REF!</f>
        <v>#REF!</v>
      </c>
      <c r="I31" s="108" t="e">
        <f>#REF!</f>
        <v>#REF!</v>
      </c>
      <c r="J31" s="108" t="e">
        <f>#REF!</f>
        <v>#REF!</v>
      </c>
      <c r="K31" s="108" t="e">
        <f>#REF!</f>
        <v>#REF!</v>
      </c>
      <c r="L31" s="108" t="e">
        <f>#REF!</f>
        <v>#REF!</v>
      </c>
      <c r="M31" s="108" t="e">
        <f>#REF!</f>
        <v>#REF!</v>
      </c>
      <c r="N31" s="108" t="e">
        <f>#REF!</f>
        <v>#REF!</v>
      </c>
      <c r="O31" s="108" t="e">
        <f>#REF!</f>
        <v>#REF!</v>
      </c>
      <c r="P31" s="108" t="e">
        <f>#REF!</f>
        <v>#REF!</v>
      </c>
      <c r="Q31" s="108" t="e">
        <f>#REF!</f>
        <v>#REF!</v>
      </c>
      <c r="R31" s="108" t="e">
        <f>#REF!</f>
        <v>#REF!</v>
      </c>
      <c r="S31" s="108" t="e">
        <f>#REF!</f>
        <v>#REF!</v>
      </c>
      <c r="T31" s="108" t="e">
        <f>#REF!</f>
        <v>#REF!</v>
      </c>
      <c r="U31" s="108" t="e">
        <f>#REF!</f>
        <v>#REF!</v>
      </c>
      <c r="V31" s="108" t="e">
        <f>#REF!</f>
        <v>#REF!</v>
      </c>
      <c r="W31" s="108" t="e">
        <f>#REF!</f>
        <v>#REF!</v>
      </c>
      <c r="X31" s="108" t="e">
        <f>#REF!</f>
        <v>#REF!</v>
      </c>
      <c r="Y31" s="108" t="e">
        <f>#REF!</f>
        <v>#REF!</v>
      </c>
      <c r="Z31" s="108" t="e">
        <f>#REF!</f>
        <v>#REF!</v>
      </c>
      <c r="AA31" s="108" t="e">
        <f>#REF!</f>
        <v>#REF!</v>
      </c>
      <c r="AB31" s="108" t="e">
        <f>#REF!</f>
        <v>#REF!</v>
      </c>
      <c r="AC31" s="108" t="e">
        <f>#REF!</f>
        <v>#REF!</v>
      </c>
      <c r="AD31" s="108" t="e">
        <f>#REF!</f>
        <v>#REF!</v>
      </c>
      <c r="AE31" s="108" t="e">
        <f>#REF!</f>
        <v>#REF!</v>
      </c>
      <c r="AF31" s="108" t="e">
        <f>#REF!</f>
        <v>#REF!</v>
      </c>
      <c r="AG31" s="108" t="e">
        <f>#REF!</f>
        <v>#REF!</v>
      </c>
      <c r="AH31" s="108" t="e">
        <f>#REF!</f>
        <v>#REF!</v>
      </c>
      <c r="AI31" s="108" t="e">
        <f>#REF!</f>
        <v>#REF!</v>
      </c>
      <c r="AJ31" s="108" t="e">
        <f>#REF!</f>
        <v>#REF!</v>
      </c>
      <c r="AK31" s="108" t="e">
        <f>#REF!</f>
        <v>#REF!</v>
      </c>
      <c r="AL31" s="108" t="e">
        <f>#REF!</f>
        <v>#REF!</v>
      </c>
      <c r="AM31" s="108" t="e">
        <f>#REF!</f>
        <v>#REF!</v>
      </c>
      <c r="AN31" s="108" t="e">
        <f>#REF!</f>
        <v>#REF!</v>
      </c>
      <c r="AO31" s="108" t="e">
        <f>#REF!</f>
        <v>#REF!</v>
      </c>
      <c r="AP31" s="108" t="e">
        <f>#REF!</f>
        <v>#REF!</v>
      </c>
    </row>
    <row r="32" spans="1:42" x14ac:dyDescent="0.25">
      <c r="A32" s="75" t="e">
        <f>#REF!</f>
        <v>#REF!</v>
      </c>
      <c r="B32" s="108" t="e">
        <f>#REF!</f>
        <v>#REF!</v>
      </c>
      <c r="C32" s="108" t="e">
        <f>#REF!</f>
        <v>#REF!</v>
      </c>
      <c r="D32" s="108" t="e">
        <f>#REF!</f>
        <v>#REF!</v>
      </c>
      <c r="E32" s="108" t="e">
        <f>#REF!</f>
        <v>#REF!</v>
      </c>
      <c r="F32" s="108" t="e">
        <f>#REF!</f>
        <v>#REF!</v>
      </c>
      <c r="G32" s="108" t="e">
        <f>#REF!</f>
        <v>#REF!</v>
      </c>
      <c r="H32" s="108" t="e">
        <f>#REF!</f>
        <v>#REF!</v>
      </c>
      <c r="I32" s="108" t="e">
        <f>#REF!</f>
        <v>#REF!</v>
      </c>
      <c r="J32" s="108" t="e">
        <f>#REF!</f>
        <v>#REF!</v>
      </c>
      <c r="K32" s="108" t="e">
        <f>#REF!</f>
        <v>#REF!</v>
      </c>
      <c r="L32" s="108" t="e">
        <f>#REF!</f>
        <v>#REF!</v>
      </c>
      <c r="M32" s="108" t="e">
        <f>#REF!</f>
        <v>#REF!</v>
      </c>
      <c r="N32" s="108" t="e">
        <f>#REF!</f>
        <v>#REF!</v>
      </c>
      <c r="O32" s="108" t="e">
        <f>#REF!</f>
        <v>#REF!</v>
      </c>
      <c r="P32" s="108" t="e">
        <f>#REF!</f>
        <v>#REF!</v>
      </c>
      <c r="Q32" s="108" t="e">
        <f>#REF!</f>
        <v>#REF!</v>
      </c>
      <c r="R32" s="108" t="e">
        <f>#REF!</f>
        <v>#REF!</v>
      </c>
      <c r="S32" s="108" t="e">
        <f>#REF!</f>
        <v>#REF!</v>
      </c>
      <c r="T32" s="108" t="e">
        <f>#REF!</f>
        <v>#REF!</v>
      </c>
      <c r="U32" s="108" t="e">
        <f>#REF!</f>
        <v>#REF!</v>
      </c>
      <c r="V32" s="108" t="e">
        <f>#REF!</f>
        <v>#REF!</v>
      </c>
      <c r="W32" s="108" t="e">
        <f>#REF!</f>
        <v>#REF!</v>
      </c>
      <c r="X32" s="108" t="e">
        <f>#REF!</f>
        <v>#REF!</v>
      </c>
      <c r="Y32" s="108" t="e">
        <f>#REF!</f>
        <v>#REF!</v>
      </c>
      <c r="Z32" s="108" t="e">
        <f>#REF!</f>
        <v>#REF!</v>
      </c>
      <c r="AA32" s="108" t="e">
        <f>#REF!</f>
        <v>#REF!</v>
      </c>
      <c r="AB32" s="108" t="e">
        <f>#REF!</f>
        <v>#REF!</v>
      </c>
      <c r="AC32" s="108" t="e">
        <f>#REF!</f>
        <v>#REF!</v>
      </c>
      <c r="AD32" s="108" t="e">
        <f>#REF!</f>
        <v>#REF!</v>
      </c>
      <c r="AE32" s="108" t="e">
        <f>#REF!</f>
        <v>#REF!</v>
      </c>
      <c r="AF32" s="108" t="e">
        <f>#REF!</f>
        <v>#REF!</v>
      </c>
      <c r="AG32" s="108" t="e">
        <f>#REF!</f>
        <v>#REF!</v>
      </c>
      <c r="AH32" s="108" t="e">
        <f>#REF!</f>
        <v>#REF!</v>
      </c>
      <c r="AI32" s="108" t="e">
        <f>#REF!</f>
        <v>#REF!</v>
      </c>
      <c r="AJ32" s="108" t="e">
        <f>#REF!</f>
        <v>#REF!</v>
      </c>
      <c r="AK32" s="108" t="e">
        <f>#REF!</f>
        <v>#REF!</v>
      </c>
      <c r="AL32" s="108" t="e">
        <f>#REF!</f>
        <v>#REF!</v>
      </c>
      <c r="AM32" s="108" t="e">
        <f>#REF!</f>
        <v>#REF!</v>
      </c>
      <c r="AN32" s="108" t="e">
        <f>#REF!</f>
        <v>#REF!</v>
      </c>
      <c r="AO32" s="108" t="e">
        <f>#REF!</f>
        <v>#REF!</v>
      </c>
      <c r="AP32" s="108" t="e">
        <f>#REF!</f>
        <v>#REF!</v>
      </c>
    </row>
    <row r="33" spans="1:42" x14ac:dyDescent="0.25">
      <c r="A33" s="75" t="e">
        <f>#REF!</f>
        <v>#REF!</v>
      </c>
      <c r="B33" s="108" t="e">
        <f>#REF!</f>
        <v>#REF!</v>
      </c>
      <c r="C33" s="108" t="e">
        <f>#REF!</f>
        <v>#REF!</v>
      </c>
      <c r="D33" s="108" t="e">
        <f>#REF!</f>
        <v>#REF!</v>
      </c>
      <c r="E33" s="108" t="e">
        <f>#REF!</f>
        <v>#REF!</v>
      </c>
      <c r="F33" s="108" t="e">
        <f>#REF!</f>
        <v>#REF!</v>
      </c>
      <c r="G33" s="108" t="e">
        <f>#REF!</f>
        <v>#REF!</v>
      </c>
      <c r="H33" s="108" t="e">
        <f>#REF!</f>
        <v>#REF!</v>
      </c>
      <c r="I33" s="108" t="e">
        <f>#REF!</f>
        <v>#REF!</v>
      </c>
      <c r="J33" s="108" t="e">
        <f>#REF!</f>
        <v>#REF!</v>
      </c>
      <c r="K33" s="108" t="e">
        <f>#REF!</f>
        <v>#REF!</v>
      </c>
      <c r="L33" s="108" t="e">
        <f>#REF!</f>
        <v>#REF!</v>
      </c>
      <c r="M33" s="108" t="e">
        <f>#REF!</f>
        <v>#REF!</v>
      </c>
      <c r="N33" s="108" t="e">
        <f>#REF!</f>
        <v>#REF!</v>
      </c>
      <c r="O33" s="108" t="e">
        <f>#REF!</f>
        <v>#REF!</v>
      </c>
      <c r="P33" s="108" t="e">
        <f>#REF!</f>
        <v>#REF!</v>
      </c>
      <c r="Q33" s="108" t="e">
        <f>#REF!</f>
        <v>#REF!</v>
      </c>
      <c r="R33" s="108" t="e">
        <f>#REF!</f>
        <v>#REF!</v>
      </c>
      <c r="S33" s="108" t="e">
        <f>#REF!</f>
        <v>#REF!</v>
      </c>
      <c r="T33" s="108" t="e">
        <f>#REF!</f>
        <v>#REF!</v>
      </c>
      <c r="U33" s="108" t="e">
        <f>#REF!</f>
        <v>#REF!</v>
      </c>
      <c r="V33" s="108" t="e">
        <f>#REF!</f>
        <v>#REF!</v>
      </c>
      <c r="W33" s="108" t="e">
        <f>#REF!</f>
        <v>#REF!</v>
      </c>
      <c r="X33" s="108" t="e">
        <f>#REF!</f>
        <v>#REF!</v>
      </c>
      <c r="Y33" s="108" t="e">
        <f>#REF!</f>
        <v>#REF!</v>
      </c>
      <c r="Z33" s="108" t="e">
        <f>#REF!</f>
        <v>#REF!</v>
      </c>
      <c r="AA33" s="108" t="e">
        <f>#REF!</f>
        <v>#REF!</v>
      </c>
      <c r="AB33" s="108" t="e">
        <f>#REF!</f>
        <v>#REF!</v>
      </c>
      <c r="AC33" s="108" t="e">
        <f>#REF!</f>
        <v>#REF!</v>
      </c>
      <c r="AD33" s="108" t="e">
        <f>#REF!</f>
        <v>#REF!</v>
      </c>
      <c r="AE33" s="108" t="e">
        <f>#REF!</f>
        <v>#REF!</v>
      </c>
      <c r="AF33" s="108" t="e">
        <f>#REF!</f>
        <v>#REF!</v>
      </c>
      <c r="AG33" s="108" t="e">
        <f>#REF!</f>
        <v>#REF!</v>
      </c>
      <c r="AH33" s="108" t="e">
        <f>#REF!</f>
        <v>#REF!</v>
      </c>
      <c r="AI33" s="108" t="e">
        <f>#REF!</f>
        <v>#REF!</v>
      </c>
      <c r="AJ33" s="108" t="e">
        <f>#REF!</f>
        <v>#REF!</v>
      </c>
      <c r="AK33" s="108" t="e">
        <f>#REF!</f>
        <v>#REF!</v>
      </c>
      <c r="AL33" s="108" t="e">
        <f>#REF!</f>
        <v>#REF!</v>
      </c>
      <c r="AM33" s="108" t="e">
        <f>#REF!</f>
        <v>#REF!</v>
      </c>
      <c r="AN33" s="108" t="e">
        <f>#REF!</f>
        <v>#REF!</v>
      </c>
      <c r="AO33" s="108" t="e">
        <f>#REF!</f>
        <v>#REF!</v>
      </c>
      <c r="AP33" s="108" t="e">
        <f>#REF!</f>
        <v>#REF!</v>
      </c>
    </row>
    <row r="34" spans="1:42" x14ac:dyDescent="0.25">
      <c r="A34" s="75" t="e">
        <f>#REF!</f>
        <v>#REF!</v>
      </c>
      <c r="B34" s="108" t="e">
        <f>#REF!</f>
        <v>#REF!</v>
      </c>
      <c r="C34" s="108" t="e">
        <f>#REF!</f>
        <v>#REF!</v>
      </c>
      <c r="D34" s="108" t="e">
        <f>#REF!</f>
        <v>#REF!</v>
      </c>
      <c r="E34" s="108" t="e">
        <f>#REF!</f>
        <v>#REF!</v>
      </c>
      <c r="F34" s="108" t="e">
        <f>#REF!</f>
        <v>#REF!</v>
      </c>
      <c r="G34" s="108" t="e">
        <f>#REF!</f>
        <v>#REF!</v>
      </c>
      <c r="H34" s="108" t="e">
        <f>#REF!</f>
        <v>#REF!</v>
      </c>
      <c r="I34" s="108" t="e">
        <f>#REF!</f>
        <v>#REF!</v>
      </c>
      <c r="J34" s="108" t="e">
        <f>#REF!</f>
        <v>#REF!</v>
      </c>
      <c r="K34" s="108" t="e">
        <f>#REF!</f>
        <v>#REF!</v>
      </c>
      <c r="L34" s="108" t="e">
        <f>#REF!</f>
        <v>#REF!</v>
      </c>
      <c r="M34" s="108" t="e">
        <f>#REF!</f>
        <v>#REF!</v>
      </c>
      <c r="N34" s="108" t="e">
        <f>#REF!</f>
        <v>#REF!</v>
      </c>
      <c r="O34" s="108" t="e">
        <f>#REF!</f>
        <v>#REF!</v>
      </c>
      <c r="P34" s="108" t="e">
        <f>#REF!</f>
        <v>#REF!</v>
      </c>
      <c r="Q34" s="108" t="e">
        <f>#REF!</f>
        <v>#REF!</v>
      </c>
      <c r="R34" s="108" t="e">
        <f>#REF!</f>
        <v>#REF!</v>
      </c>
      <c r="S34" s="108" t="e">
        <f>#REF!</f>
        <v>#REF!</v>
      </c>
      <c r="T34" s="108" t="e">
        <f>#REF!</f>
        <v>#REF!</v>
      </c>
      <c r="U34" s="108" t="e">
        <f>#REF!</f>
        <v>#REF!</v>
      </c>
      <c r="V34" s="108" t="e">
        <f>#REF!</f>
        <v>#REF!</v>
      </c>
      <c r="W34" s="108" t="e">
        <f>#REF!</f>
        <v>#REF!</v>
      </c>
      <c r="X34" s="108" t="e">
        <f>#REF!</f>
        <v>#REF!</v>
      </c>
      <c r="Y34" s="108" t="e">
        <f>#REF!</f>
        <v>#REF!</v>
      </c>
      <c r="Z34" s="108" t="e">
        <f>#REF!</f>
        <v>#REF!</v>
      </c>
      <c r="AA34" s="108" t="e">
        <f>#REF!</f>
        <v>#REF!</v>
      </c>
      <c r="AB34" s="108" t="e">
        <f>#REF!</f>
        <v>#REF!</v>
      </c>
      <c r="AC34" s="108" t="e">
        <f>#REF!</f>
        <v>#REF!</v>
      </c>
      <c r="AD34" s="108" t="e">
        <f>#REF!</f>
        <v>#REF!</v>
      </c>
      <c r="AE34" s="108" t="e">
        <f>#REF!</f>
        <v>#REF!</v>
      </c>
      <c r="AF34" s="108" t="e">
        <f>#REF!</f>
        <v>#REF!</v>
      </c>
      <c r="AG34" s="108" t="e">
        <f>#REF!</f>
        <v>#REF!</v>
      </c>
      <c r="AH34" s="108" t="e">
        <f>#REF!</f>
        <v>#REF!</v>
      </c>
      <c r="AI34" s="108" t="e">
        <f>#REF!</f>
        <v>#REF!</v>
      </c>
      <c r="AJ34" s="108" t="e">
        <f>#REF!</f>
        <v>#REF!</v>
      </c>
      <c r="AK34" s="108" t="e">
        <f>#REF!</f>
        <v>#REF!</v>
      </c>
      <c r="AL34" s="108" t="e">
        <f>#REF!</f>
        <v>#REF!</v>
      </c>
      <c r="AM34" s="108" t="e">
        <f>#REF!</f>
        <v>#REF!</v>
      </c>
      <c r="AN34" s="108" t="e">
        <f>#REF!</f>
        <v>#REF!</v>
      </c>
      <c r="AO34" s="108" t="e">
        <f>#REF!</f>
        <v>#REF!</v>
      </c>
      <c r="AP34" s="108" t="e">
        <f>#REF!</f>
        <v>#REF!</v>
      </c>
    </row>
    <row r="35" spans="1:42" x14ac:dyDescent="0.25">
      <c r="A35" s="75" t="e">
        <f>#REF!</f>
        <v>#REF!</v>
      </c>
      <c r="B35" s="108" t="e">
        <f>#REF!</f>
        <v>#REF!</v>
      </c>
      <c r="C35" s="108" t="e">
        <f>#REF!</f>
        <v>#REF!</v>
      </c>
      <c r="D35" s="108" t="e">
        <f>#REF!</f>
        <v>#REF!</v>
      </c>
      <c r="E35" s="108" t="e">
        <f>#REF!</f>
        <v>#REF!</v>
      </c>
      <c r="F35" s="108" t="e">
        <f>#REF!</f>
        <v>#REF!</v>
      </c>
      <c r="G35" s="108" t="e">
        <f>#REF!</f>
        <v>#REF!</v>
      </c>
      <c r="H35" s="108" t="e">
        <f>#REF!</f>
        <v>#REF!</v>
      </c>
      <c r="I35" s="108" t="e">
        <f>#REF!</f>
        <v>#REF!</v>
      </c>
      <c r="J35" s="108" t="e">
        <f>#REF!</f>
        <v>#REF!</v>
      </c>
      <c r="K35" s="108" t="e">
        <f>#REF!</f>
        <v>#REF!</v>
      </c>
      <c r="L35" s="108" t="e">
        <f>#REF!</f>
        <v>#REF!</v>
      </c>
      <c r="M35" s="108" t="e">
        <f>#REF!</f>
        <v>#REF!</v>
      </c>
      <c r="N35" s="108" t="e">
        <f>#REF!</f>
        <v>#REF!</v>
      </c>
      <c r="O35" s="108" t="e">
        <f>#REF!</f>
        <v>#REF!</v>
      </c>
      <c r="P35" s="108" t="e">
        <f>#REF!</f>
        <v>#REF!</v>
      </c>
      <c r="Q35" s="108" t="e">
        <f>#REF!</f>
        <v>#REF!</v>
      </c>
      <c r="R35" s="108" t="e">
        <f>#REF!</f>
        <v>#REF!</v>
      </c>
      <c r="S35" s="108" t="e">
        <f>#REF!</f>
        <v>#REF!</v>
      </c>
      <c r="T35" s="108" t="e">
        <f>#REF!</f>
        <v>#REF!</v>
      </c>
      <c r="U35" s="108" t="e">
        <f>#REF!</f>
        <v>#REF!</v>
      </c>
      <c r="V35" s="108" t="e">
        <f>#REF!</f>
        <v>#REF!</v>
      </c>
      <c r="W35" s="108" t="e">
        <f>#REF!</f>
        <v>#REF!</v>
      </c>
      <c r="X35" s="108" t="e">
        <f>#REF!</f>
        <v>#REF!</v>
      </c>
      <c r="Y35" s="108" t="e">
        <f>#REF!</f>
        <v>#REF!</v>
      </c>
      <c r="Z35" s="108" t="e">
        <f>#REF!</f>
        <v>#REF!</v>
      </c>
      <c r="AA35" s="108" t="e">
        <f>#REF!</f>
        <v>#REF!</v>
      </c>
      <c r="AB35" s="108" t="e">
        <f>#REF!</f>
        <v>#REF!</v>
      </c>
      <c r="AC35" s="108" t="e">
        <f>#REF!</f>
        <v>#REF!</v>
      </c>
      <c r="AD35" s="108" t="e">
        <f>#REF!</f>
        <v>#REF!</v>
      </c>
      <c r="AE35" s="108" t="e">
        <f>#REF!</f>
        <v>#REF!</v>
      </c>
      <c r="AF35" s="108" t="e">
        <f>#REF!</f>
        <v>#REF!</v>
      </c>
      <c r="AG35" s="108" t="e">
        <f>#REF!</f>
        <v>#REF!</v>
      </c>
      <c r="AH35" s="108" t="e">
        <f>#REF!</f>
        <v>#REF!</v>
      </c>
      <c r="AI35" s="108" t="e">
        <f>#REF!</f>
        <v>#REF!</v>
      </c>
      <c r="AJ35" s="108" t="e">
        <f>#REF!</f>
        <v>#REF!</v>
      </c>
      <c r="AK35" s="108" t="e">
        <f>#REF!</f>
        <v>#REF!</v>
      </c>
      <c r="AL35" s="108" t="e">
        <f>#REF!</f>
        <v>#REF!</v>
      </c>
      <c r="AM35" s="108" t="e">
        <f>#REF!</f>
        <v>#REF!</v>
      </c>
      <c r="AN35" s="108" t="e">
        <f>#REF!</f>
        <v>#REF!</v>
      </c>
      <c r="AO35" s="108" t="e">
        <f>#REF!</f>
        <v>#REF!</v>
      </c>
      <c r="AP35" s="108" t="e">
        <f>#REF!</f>
        <v>#REF!</v>
      </c>
    </row>
    <row r="36" spans="1:42" x14ac:dyDescent="0.25">
      <c r="A36" s="75" t="e">
        <f>#REF!</f>
        <v>#REF!</v>
      </c>
      <c r="B36" s="108" t="e">
        <f>#REF!</f>
        <v>#REF!</v>
      </c>
      <c r="C36" s="108" t="e">
        <f>#REF!</f>
        <v>#REF!</v>
      </c>
      <c r="D36" s="108" t="e">
        <f>#REF!</f>
        <v>#REF!</v>
      </c>
      <c r="E36" s="108" t="e">
        <f>#REF!</f>
        <v>#REF!</v>
      </c>
      <c r="F36" s="108" t="e">
        <f>#REF!</f>
        <v>#REF!</v>
      </c>
      <c r="G36" s="108" t="e">
        <f>#REF!</f>
        <v>#REF!</v>
      </c>
      <c r="H36" s="108" t="e">
        <f>#REF!</f>
        <v>#REF!</v>
      </c>
      <c r="I36" s="108" t="e">
        <f>#REF!</f>
        <v>#REF!</v>
      </c>
      <c r="J36" s="108" t="e">
        <f>#REF!</f>
        <v>#REF!</v>
      </c>
      <c r="K36" s="108" t="e">
        <f>#REF!</f>
        <v>#REF!</v>
      </c>
      <c r="L36" s="108" t="e">
        <f>#REF!</f>
        <v>#REF!</v>
      </c>
      <c r="M36" s="108" t="e">
        <f>#REF!</f>
        <v>#REF!</v>
      </c>
      <c r="N36" s="108" t="e">
        <f>#REF!</f>
        <v>#REF!</v>
      </c>
      <c r="O36" s="108" t="e">
        <f>#REF!</f>
        <v>#REF!</v>
      </c>
      <c r="P36" s="108" t="e">
        <f>#REF!</f>
        <v>#REF!</v>
      </c>
      <c r="Q36" s="108" t="e">
        <f>#REF!</f>
        <v>#REF!</v>
      </c>
      <c r="R36" s="108" t="e">
        <f>#REF!</f>
        <v>#REF!</v>
      </c>
      <c r="S36" s="108" t="e">
        <f>#REF!</f>
        <v>#REF!</v>
      </c>
      <c r="T36" s="108" t="e">
        <f>#REF!</f>
        <v>#REF!</v>
      </c>
      <c r="U36" s="108" t="e">
        <f>#REF!</f>
        <v>#REF!</v>
      </c>
      <c r="V36" s="108" t="e">
        <f>#REF!</f>
        <v>#REF!</v>
      </c>
      <c r="W36" s="108" t="e">
        <f>#REF!</f>
        <v>#REF!</v>
      </c>
      <c r="X36" s="108" t="e">
        <f>#REF!</f>
        <v>#REF!</v>
      </c>
      <c r="Y36" s="108" t="e">
        <f>#REF!</f>
        <v>#REF!</v>
      </c>
      <c r="Z36" s="108" t="e">
        <f>#REF!</f>
        <v>#REF!</v>
      </c>
      <c r="AA36" s="108" t="e">
        <f>#REF!</f>
        <v>#REF!</v>
      </c>
      <c r="AB36" s="108" t="e">
        <f>#REF!</f>
        <v>#REF!</v>
      </c>
      <c r="AC36" s="108" t="e">
        <f>#REF!</f>
        <v>#REF!</v>
      </c>
      <c r="AD36" s="108" t="e">
        <f>#REF!</f>
        <v>#REF!</v>
      </c>
      <c r="AE36" s="108" t="e">
        <f>#REF!</f>
        <v>#REF!</v>
      </c>
      <c r="AF36" s="108" t="e">
        <f>#REF!</f>
        <v>#REF!</v>
      </c>
      <c r="AG36" s="108" t="e">
        <f>#REF!</f>
        <v>#REF!</v>
      </c>
      <c r="AH36" s="108" t="e">
        <f>#REF!</f>
        <v>#REF!</v>
      </c>
      <c r="AI36" s="108" t="e">
        <f>#REF!</f>
        <v>#REF!</v>
      </c>
      <c r="AJ36" s="108" t="e">
        <f>#REF!</f>
        <v>#REF!</v>
      </c>
      <c r="AK36" s="108" t="e">
        <f>#REF!</f>
        <v>#REF!</v>
      </c>
      <c r="AL36" s="108" t="e">
        <f>#REF!</f>
        <v>#REF!</v>
      </c>
      <c r="AM36" s="108" t="e">
        <f>#REF!</f>
        <v>#REF!</v>
      </c>
      <c r="AN36" s="108" t="e">
        <f>#REF!</f>
        <v>#REF!</v>
      </c>
      <c r="AO36" s="108" t="e">
        <f>#REF!</f>
        <v>#REF!</v>
      </c>
      <c r="AP36" s="108" t="e">
        <f>#REF!</f>
        <v>#REF!</v>
      </c>
    </row>
    <row r="37" spans="1:42" x14ac:dyDescent="0.25">
      <c r="A37" s="75" t="e">
        <f>#REF!</f>
        <v>#REF!</v>
      </c>
      <c r="B37" s="108" t="e">
        <f>#REF!</f>
        <v>#REF!</v>
      </c>
      <c r="C37" s="108" t="e">
        <f>#REF!</f>
        <v>#REF!</v>
      </c>
      <c r="D37" s="108" t="e">
        <f>#REF!</f>
        <v>#REF!</v>
      </c>
      <c r="E37" s="108" t="e">
        <f>#REF!</f>
        <v>#REF!</v>
      </c>
      <c r="F37" s="108" t="e">
        <f>#REF!</f>
        <v>#REF!</v>
      </c>
      <c r="G37" s="108" t="e">
        <f>#REF!</f>
        <v>#REF!</v>
      </c>
      <c r="H37" s="108" t="e">
        <f>#REF!</f>
        <v>#REF!</v>
      </c>
      <c r="I37" s="108" t="e">
        <f>#REF!</f>
        <v>#REF!</v>
      </c>
      <c r="J37" s="108" t="e">
        <f>#REF!</f>
        <v>#REF!</v>
      </c>
      <c r="K37" s="108" t="e">
        <f>#REF!</f>
        <v>#REF!</v>
      </c>
      <c r="L37" s="108" t="e">
        <f>#REF!</f>
        <v>#REF!</v>
      </c>
      <c r="M37" s="108" t="e">
        <f>#REF!</f>
        <v>#REF!</v>
      </c>
      <c r="N37" s="108" t="e">
        <f>#REF!</f>
        <v>#REF!</v>
      </c>
      <c r="O37" s="108" t="e">
        <f>#REF!</f>
        <v>#REF!</v>
      </c>
      <c r="P37" s="108" t="e">
        <f>#REF!</f>
        <v>#REF!</v>
      </c>
      <c r="Q37" s="108" t="e">
        <f>#REF!</f>
        <v>#REF!</v>
      </c>
      <c r="R37" s="108" t="e">
        <f>#REF!</f>
        <v>#REF!</v>
      </c>
      <c r="S37" s="108" t="e">
        <f>#REF!</f>
        <v>#REF!</v>
      </c>
      <c r="T37" s="108" t="e">
        <f>#REF!</f>
        <v>#REF!</v>
      </c>
      <c r="U37" s="108" t="e">
        <f>#REF!</f>
        <v>#REF!</v>
      </c>
      <c r="V37" s="108" t="e">
        <f>#REF!</f>
        <v>#REF!</v>
      </c>
      <c r="W37" s="108" t="e">
        <f>#REF!</f>
        <v>#REF!</v>
      </c>
      <c r="X37" s="108" t="e">
        <f>#REF!</f>
        <v>#REF!</v>
      </c>
      <c r="Y37" s="108" t="e">
        <f>#REF!</f>
        <v>#REF!</v>
      </c>
      <c r="Z37" s="108" t="e">
        <f>#REF!</f>
        <v>#REF!</v>
      </c>
      <c r="AA37" s="108" t="e">
        <f>#REF!</f>
        <v>#REF!</v>
      </c>
      <c r="AB37" s="108" t="e">
        <f>#REF!</f>
        <v>#REF!</v>
      </c>
      <c r="AC37" s="108" t="e">
        <f>#REF!</f>
        <v>#REF!</v>
      </c>
      <c r="AD37" s="108" t="e">
        <f>#REF!</f>
        <v>#REF!</v>
      </c>
      <c r="AE37" s="108" t="e">
        <f>#REF!</f>
        <v>#REF!</v>
      </c>
      <c r="AF37" s="108" t="e">
        <f>#REF!</f>
        <v>#REF!</v>
      </c>
      <c r="AG37" s="108" t="e">
        <f>#REF!</f>
        <v>#REF!</v>
      </c>
      <c r="AH37" s="108" t="e">
        <f>#REF!</f>
        <v>#REF!</v>
      </c>
      <c r="AI37" s="108" t="e">
        <f>#REF!</f>
        <v>#REF!</v>
      </c>
      <c r="AJ37" s="108" t="e">
        <f>#REF!</f>
        <v>#REF!</v>
      </c>
      <c r="AK37" s="108" t="e">
        <f>#REF!</f>
        <v>#REF!</v>
      </c>
      <c r="AL37" s="108" t="e">
        <f>#REF!</f>
        <v>#REF!</v>
      </c>
      <c r="AM37" s="108" t="e">
        <f>#REF!</f>
        <v>#REF!</v>
      </c>
      <c r="AN37" s="108" t="e">
        <f>#REF!</f>
        <v>#REF!</v>
      </c>
      <c r="AO37" s="108" t="e">
        <f>#REF!</f>
        <v>#REF!</v>
      </c>
      <c r="AP37" s="108" t="e">
        <f>#REF!</f>
        <v>#REF!</v>
      </c>
    </row>
    <row r="38" spans="1:42" x14ac:dyDescent="0.25">
      <c r="A38" s="75" t="e">
        <f>#REF!</f>
        <v>#REF!</v>
      </c>
      <c r="B38" s="108" t="e">
        <f>#REF!</f>
        <v>#REF!</v>
      </c>
      <c r="C38" s="108" t="e">
        <f>#REF!</f>
        <v>#REF!</v>
      </c>
      <c r="D38" s="108" t="e">
        <f>#REF!</f>
        <v>#REF!</v>
      </c>
      <c r="E38" s="108" t="e">
        <f>#REF!</f>
        <v>#REF!</v>
      </c>
      <c r="F38" s="108" t="e">
        <f>#REF!</f>
        <v>#REF!</v>
      </c>
      <c r="G38" s="108" t="e">
        <f>#REF!</f>
        <v>#REF!</v>
      </c>
      <c r="H38" s="108" t="e">
        <f>#REF!</f>
        <v>#REF!</v>
      </c>
      <c r="I38" s="108" t="e">
        <f>#REF!</f>
        <v>#REF!</v>
      </c>
      <c r="J38" s="108" t="e">
        <f>#REF!</f>
        <v>#REF!</v>
      </c>
      <c r="K38" s="108" t="e">
        <f>#REF!</f>
        <v>#REF!</v>
      </c>
      <c r="L38" s="108" t="e">
        <f>#REF!</f>
        <v>#REF!</v>
      </c>
      <c r="M38" s="108" t="e">
        <f>#REF!</f>
        <v>#REF!</v>
      </c>
      <c r="N38" s="108" t="e">
        <f>#REF!</f>
        <v>#REF!</v>
      </c>
      <c r="O38" s="108" t="e">
        <f>#REF!</f>
        <v>#REF!</v>
      </c>
      <c r="P38" s="108" t="e">
        <f>#REF!</f>
        <v>#REF!</v>
      </c>
      <c r="Q38" s="108" t="e">
        <f>#REF!</f>
        <v>#REF!</v>
      </c>
      <c r="R38" s="108" t="e">
        <f>#REF!</f>
        <v>#REF!</v>
      </c>
      <c r="S38" s="108" t="e">
        <f>#REF!</f>
        <v>#REF!</v>
      </c>
      <c r="T38" s="108" t="e">
        <f>#REF!</f>
        <v>#REF!</v>
      </c>
      <c r="U38" s="108" t="e">
        <f>#REF!</f>
        <v>#REF!</v>
      </c>
      <c r="V38" s="108" t="e">
        <f>#REF!</f>
        <v>#REF!</v>
      </c>
      <c r="W38" s="108" t="e">
        <f>#REF!</f>
        <v>#REF!</v>
      </c>
      <c r="X38" s="108" t="e">
        <f>#REF!</f>
        <v>#REF!</v>
      </c>
      <c r="Y38" s="108" t="e">
        <f>#REF!</f>
        <v>#REF!</v>
      </c>
      <c r="Z38" s="108" t="e">
        <f>#REF!</f>
        <v>#REF!</v>
      </c>
      <c r="AA38" s="108" t="e">
        <f>#REF!</f>
        <v>#REF!</v>
      </c>
      <c r="AB38" s="108" t="e">
        <f>#REF!</f>
        <v>#REF!</v>
      </c>
      <c r="AC38" s="108" t="e">
        <f>#REF!</f>
        <v>#REF!</v>
      </c>
      <c r="AD38" s="108" t="e">
        <f>#REF!</f>
        <v>#REF!</v>
      </c>
      <c r="AE38" s="108" t="e">
        <f>#REF!</f>
        <v>#REF!</v>
      </c>
      <c r="AF38" s="108" t="e">
        <f>#REF!</f>
        <v>#REF!</v>
      </c>
      <c r="AG38" s="108" t="e">
        <f>#REF!</f>
        <v>#REF!</v>
      </c>
      <c r="AH38" s="108" t="e">
        <f>#REF!</f>
        <v>#REF!</v>
      </c>
      <c r="AI38" s="108" t="e">
        <f>#REF!</f>
        <v>#REF!</v>
      </c>
      <c r="AJ38" s="108" t="e">
        <f>#REF!</f>
        <v>#REF!</v>
      </c>
      <c r="AK38" s="108" t="e">
        <f>#REF!</f>
        <v>#REF!</v>
      </c>
      <c r="AL38" s="108" t="e">
        <f>#REF!</f>
        <v>#REF!</v>
      </c>
      <c r="AM38" s="108" t="e">
        <f>#REF!</f>
        <v>#REF!</v>
      </c>
      <c r="AN38" s="108" t="e">
        <f>#REF!</f>
        <v>#REF!</v>
      </c>
      <c r="AO38" s="108" t="e">
        <f>#REF!</f>
        <v>#REF!</v>
      </c>
      <c r="AP38" s="108" t="e">
        <f>#REF!</f>
        <v>#REF!</v>
      </c>
    </row>
    <row r="39" spans="1:42" x14ac:dyDescent="0.25">
      <c r="A39" s="75" t="e">
        <f>#REF!</f>
        <v>#REF!</v>
      </c>
      <c r="B39" s="108" t="e">
        <f>#REF!</f>
        <v>#REF!</v>
      </c>
      <c r="C39" s="108" t="e">
        <f>#REF!</f>
        <v>#REF!</v>
      </c>
      <c r="D39" s="108" t="e">
        <f>#REF!</f>
        <v>#REF!</v>
      </c>
      <c r="E39" s="108" t="e">
        <f>#REF!</f>
        <v>#REF!</v>
      </c>
      <c r="F39" s="108" t="e">
        <f>#REF!</f>
        <v>#REF!</v>
      </c>
      <c r="G39" s="108" t="e">
        <f>#REF!</f>
        <v>#REF!</v>
      </c>
      <c r="H39" s="108" t="e">
        <f>#REF!</f>
        <v>#REF!</v>
      </c>
      <c r="I39" s="108" t="e">
        <f>#REF!</f>
        <v>#REF!</v>
      </c>
      <c r="J39" s="108" t="e">
        <f>#REF!</f>
        <v>#REF!</v>
      </c>
      <c r="K39" s="108" t="e">
        <f>#REF!</f>
        <v>#REF!</v>
      </c>
      <c r="L39" s="108" t="e">
        <f>#REF!</f>
        <v>#REF!</v>
      </c>
      <c r="M39" s="108" t="e">
        <f>#REF!</f>
        <v>#REF!</v>
      </c>
      <c r="N39" s="108" t="e">
        <f>#REF!</f>
        <v>#REF!</v>
      </c>
      <c r="O39" s="108" t="e">
        <f>#REF!</f>
        <v>#REF!</v>
      </c>
      <c r="P39" s="108" t="e">
        <f>#REF!</f>
        <v>#REF!</v>
      </c>
      <c r="Q39" s="108" t="e">
        <f>#REF!</f>
        <v>#REF!</v>
      </c>
      <c r="R39" s="108" t="e">
        <f>#REF!</f>
        <v>#REF!</v>
      </c>
      <c r="S39" s="108" t="e">
        <f>#REF!</f>
        <v>#REF!</v>
      </c>
      <c r="T39" s="108" t="e">
        <f>#REF!</f>
        <v>#REF!</v>
      </c>
      <c r="U39" s="108" t="e">
        <f>#REF!</f>
        <v>#REF!</v>
      </c>
      <c r="V39" s="108" t="e">
        <f>#REF!</f>
        <v>#REF!</v>
      </c>
      <c r="W39" s="108" t="e">
        <f>#REF!</f>
        <v>#REF!</v>
      </c>
      <c r="X39" s="108" t="e">
        <f>#REF!</f>
        <v>#REF!</v>
      </c>
      <c r="Y39" s="108" t="e">
        <f>#REF!</f>
        <v>#REF!</v>
      </c>
      <c r="Z39" s="108" t="e">
        <f>#REF!</f>
        <v>#REF!</v>
      </c>
      <c r="AA39" s="108" t="e">
        <f>#REF!</f>
        <v>#REF!</v>
      </c>
      <c r="AB39" s="108" t="e">
        <f>#REF!</f>
        <v>#REF!</v>
      </c>
      <c r="AC39" s="108" t="e">
        <f>#REF!</f>
        <v>#REF!</v>
      </c>
      <c r="AD39" s="108" t="e">
        <f>#REF!</f>
        <v>#REF!</v>
      </c>
      <c r="AE39" s="108" t="e">
        <f>#REF!</f>
        <v>#REF!</v>
      </c>
      <c r="AF39" s="108" t="e">
        <f>#REF!</f>
        <v>#REF!</v>
      </c>
      <c r="AG39" s="108" t="e">
        <f>#REF!</f>
        <v>#REF!</v>
      </c>
      <c r="AH39" s="108" t="e">
        <f>#REF!</f>
        <v>#REF!</v>
      </c>
      <c r="AI39" s="108" t="e">
        <f>#REF!</f>
        <v>#REF!</v>
      </c>
      <c r="AJ39" s="108" t="e">
        <f>#REF!</f>
        <v>#REF!</v>
      </c>
      <c r="AK39" s="108" t="e">
        <f>#REF!</f>
        <v>#REF!</v>
      </c>
      <c r="AL39" s="108" t="e">
        <f>#REF!</f>
        <v>#REF!</v>
      </c>
      <c r="AM39" s="108" t="e">
        <f>#REF!</f>
        <v>#REF!</v>
      </c>
      <c r="AN39" s="108" t="e">
        <f>#REF!</f>
        <v>#REF!</v>
      </c>
      <c r="AO39" s="108" t="e">
        <f>#REF!</f>
        <v>#REF!</v>
      </c>
      <c r="AP39" s="108" t="e">
        <f>#REF!</f>
        <v>#REF!</v>
      </c>
    </row>
    <row r="40" spans="1:42" x14ac:dyDescent="0.25">
      <c r="A40" s="75" t="e">
        <f>#REF!</f>
        <v>#REF!</v>
      </c>
      <c r="B40" s="108" t="e">
        <f>#REF!</f>
        <v>#REF!</v>
      </c>
      <c r="C40" s="108" t="e">
        <f>#REF!</f>
        <v>#REF!</v>
      </c>
      <c r="D40" s="108" t="e">
        <f>#REF!</f>
        <v>#REF!</v>
      </c>
      <c r="E40" s="108" t="e">
        <f>#REF!</f>
        <v>#REF!</v>
      </c>
      <c r="F40" s="108" t="e">
        <f>#REF!</f>
        <v>#REF!</v>
      </c>
      <c r="G40" s="108" t="e">
        <f>#REF!</f>
        <v>#REF!</v>
      </c>
      <c r="H40" s="108" t="e">
        <f>#REF!</f>
        <v>#REF!</v>
      </c>
      <c r="I40" s="108" t="e">
        <f>#REF!</f>
        <v>#REF!</v>
      </c>
      <c r="J40" s="108" t="e">
        <f>#REF!</f>
        <v>#REF!</v>
      </c>
      <c r="K40" s="108" t="e">
        <f>#REF!</f>
        <v>#REF!</v>
      </c>
      <c r="L40" s="108" t="e">
        <f>#REF!</f>
        <v>#REF!</v>
      </c>
      <c r="M40" s="108" t="e">
        <f>#REF!</f>
        <v>#REF!</v>
      </c>
      <c r="N40" s="108" t="e">
        <f>#REF!</f>
        <v>#REF!</v>
      </c>
      <c r="O40" s="108" t="e">
        <f>#REF!</f>
        <v>#REF!</v>
      </c>
      <c r="P40" s="108" t="e">
        <f>#REF!</f>
        <v>#REF!</v>
      </c>
      <c r="Q40" s="108" t="e">
        <f>#REF!</f>
        <v>#REF!</v>
      </c>
      <c r="R40" s="108" t="e">
        <f>#REF!</f>
        <v>#REF!</v>
      </c>
      <c r="S40" s="108" t="e">
        <f>#REF!</f>
        <v>#REF!</v>
      </c>
      <c r="T40" s="108" t="e">
        <f>#REF!</f>
        <v>#REF!</v>
      </c>
      <c r="U40" s="108" t="e">
        <f>#REF!</f>
        <v>#REF!</v>
      </c>
      <c r="V40" s="108" t="e">
        <f>#REF!</f>
        <v>#REF!</v>
      </c>
      <c r="W40" s="108" t="e">
        <f>#REF!</f>
        <v>#REF!</v>
      </c>
      <c r="X40" s="108" t="e">
        <f>#REF!</f>
        <v>#REF!</v>
      </c>
      <c r="Y40" s="108" t="e">
        <f>#REF!</f>
        <v>#REF!</v>
      </c>
      <c r="Z40" s="108" t="e">
        <f>#REF!</f>
        <v>#REF!</v>
      </c>
      <c r="AA40" s="108" t="e">
        <f>#REF!</f>
        <v>#REF!</v>
      </c>
      <c r="AB40" s="108" t="e">
        <f>#REF!</f>
        <v>#REF!</v>
      </c>
      <c r="AC40" s="108" t="e">
        <f>#REF!</f>
        <v>#REF!</v>
      </c>
      <c r="AD40" s="108" t="e">
        <f>#REF!</f>
        <v>#REF!</v>
      </c>
      <c r="AE40" s="108" t="e">
        <f>#REF!</f>
        <v>#REF!</v>
      </c>
      <c r="AF40" s="108" t="e">
        <f>#REF!</f>
        <v>#REF!</v>
      </c>
      <c r="AG40" s="108" t="e">
        <f>#REF!</f>
        <v>#REF!</v>
      </c>
      <c r="AH40" s="108" t="e">
        <f>#REF!</f>
        <v>#REF!</v>
      </c>
      <c r="AI40" s="108" t="e">
        <f>#REF!</f>
        <v>#REF!</v>
      </c>
      <c r="AJ40" s="108" t="e">
        <f>#REF!</f>
        <v>#REF!</v>
      </c>
      <c r="AK40" s="108" t="e">
        <f>#REF!</f>
        <v>#REF!</v>
      </c>
      <c r="AL40" s="108" t="e">
        <f>#REF!</f>
        <v>#REF!</v>
      </c>
      <c r="AM40" s="108" t="e">
        <f>#REF!</f>
        <v>#REF!</v>
      </c>
      <c r="AN40" s="108" t="e">
        <f>#REF!</f>
        <v>#REF!</v>
      </c>
      <c r="AO40" s="108" t="e">
        <f>#REF!</f>
        <v>#REF!</v>
      </c>
      <c r="AP40" s="108" t="e">
        <f>#REF!</f>
        <v>#REF!</v>
      </c>
    </row>
    <row r="41" spans="1:42" x14ac:dyDescent="0.25">
      <c r="A41" s="75" t="e">
        <f>#REF!</f>
        <v>#REF!</v>
      </c>
      <c r="B41" s="108" t="e">
        <f>#REF!</f>
        <v>#REF!</v>
      </c>
      <c r="C41" s="108" t="e">
        <f>#REF!</f>
        <v>#REF!</v>
      </c>
      <c r="D41" s="108" t="e">
        <f>#REF!</f>
        <v>#REF!</v>
      </c>
      <c r="E41" s="108" t="e">
        <f>#REF!</f>
        <v>#REF!</v>
      </c>
      <c r="F41" s="108" t="e">
        <f>#REF!</f>
        <v>#REF!</v>
      </c>
      <c r="G41" s="108" t="e">
        <f>#REF!</f>
        <v>#REF!</v>
      </c>
      <c r="H41" s="108" t="e">
        <f>#REF!</f>
        <v>#REF!</v>
      </c>
      <c r="I41" s="108" t="e">
        <f>#REF!</f>
        <v>#REF!</v>
      </c>
      <c r="J41" s="108" t="e">
        <f>#REF!</f>
        <v>#REF!</v>
      </c>
      <c r="K41" s="108" t="e">
        <f>#REF!</f>
        <v>#REF!</v>
      </c>
      <c r="L41" s="108" t="e">
        <f>#REF!</f>
        <v>#REF!</v>
      </c>
      <c r="M41" s="108" t="e">
        <f>#REF!</f>
        <v>#REF!</v>
      </c>
      <c r="N41" s="108" t="e">
        <f>#REF!</f>
        <v>#REF!</v>
      </c>
      <c r="O41" s="108" t="e">
        <f>#REF!</f>
        <v>#REF!</v>
      </c>
      <c r="P41" s="108" t="e">
        <f>#REF!</f>
        <v>#REF!</v>
      </c>
      <c r="Q41" s="108" t="e">
        <f>#REF!</f>
        <v>#REF!</v>
      </c>
      <c r="R41" s="108" t="e">
        <f>#REF!</f>
        <v>#REF!</v>
      </c>
      <c r="S41" s="108" t="e">
        <f>#REF!</f>
        <v>#REF!</v>
      </c>
      <c r="T41" s="108" t="e">
        <f>#REF!</f>
        <v>#REF!</v>
      </c>
      <c r="U41" s="108" t="e">
        <f>#REF!</f>
        <v>#REF!</v>
      </c>
      <c r="V41" s="108" t="e">
        <f>#REF!</f>
        <v>#REF!</v>
      </c>
      <c r="W41" s="108" t="e">
        <f>#REF!</f>
        <v>#REF!</v>
      </c>
      <c r="X41" s="108" t="e">
        <f>#REF!</f>
        <v>#REF!</v>
      </c>
      <c r="Y41" s="108" t="e">
        <f>#REF!</f>
        <v>#REF!</v>
      </c>
      <c r="Z41" s="108" t="e">
        <f>#REF!</f>
        <v>#REF!</v>
      </c>
      <c r="AA41" s="108" t="e">
        <f>#REF!</f>
        <v>#REF!</v>
      </c>
      <c r="AB41" s="108" t="e">
        <f>#REF!</f>
        <v>#REF!</v>
      </c>
      <c r="AC41" s="108" t="e">
        <f>#REF!</f>
        <v>#REF!</v>
      </c>
      <c r="AD41" s="108" t="e">
        <f>#REF!</f>
        <v>#REF!</v>
      </c>
      <c r="AE41" s="108" t="e">
        <f>#REF!</f>
        <v>#REF!</v>
      </c>
      <c r="AF41" s="108" t="e">
        <f>#REF!</f>
        <v>#REF!</v>
      </c>
      <c r="AG41" s="108" t="e">
        <f>#REF!</f>
        <v>#REF!</v>
      </c>
      <c r="AH41" s="108" t="e">
        <f>#REF!</f>
        <v>#REF!</v>
      </c>
      <c r="AI41" s="108" t="e">
        <f>#REF!</f>
        <v>#REF!</v>
      </c>
      <c r="AJ41" s="108" t="e">
        <f>#REF!</f>
        <v>#REF!</v>
      </c>
      <c r="AK41" s="108" t="e">
        <f>#REF!</f>
        <v>#REF!</v>
      </c>
      <c r="AL41" s="108" t="e">
        <f>#REF!</f>
        <v>#REF!</v>
      </c>
      <c r="AM41" s="108" t="e">
        <f>#REF!</f>
        <v>#REF!</v>
      </c>
      <c r="AN41" s="108" t="e">
        <f>#REF!</f>
        <v>#REF!</v>
      </c>
      <c r="AO41" s="108" t="e">
        <f>#REF!</f>
        <v>#REF!</v>
      </c>
      <c r="AP41" s="108" t="e">
        <f>#REF!</f>
        <v>#REF!</v>
      </c>
    </row>
    <row r="42" spans="1:42" x14ac:dyDescent="0.25">
      <c r="A42" s="75" t="e">
        <f>#REF!</f>
        <v>#REF!</v>
      </c>
      <c r="B42" s="108" t="e">
        <f>#REF!</f>
        <v>#REF!</v>
      </c>
      <c r="C42" s="108" t="e">
        <f>#REF!</f>
        <v>#REF!</v>
      </c>
      <c r="D42" s="108" t="e">
        <f>#REF!</f>
        <v>#REF!</v>
      </c>
      <c r="E42" s="108" t="e">
        <f>#REF!</f>
        <v>#REF!</v>
      </c>
      <c r="F42" s="108" t="e">
        <f>#REF!</f>
        <v>#REF!</v>
      </c>
      <c r="G42" s="108" t="e">
        <f>#REF!</f>
        <v>#REF!</v>
      </c>
      <c r="H42" s="108" t="e">
        <f>#REF!</f>
        <v>#REF!</v>
      </c>
      <c r="I42" s="108" t="e">
        <f>#REF!</f>
        <v>#REF!</v>
      </c>
      <c r="J42" s="108" t="e">
        <f>#REF!</f>
        <v>#REF!</v>
      </c>
      <c r="K42" s="108" t="e">
        <f>#REF!</f>
        <v>#REF!</v>
      </c>
      <c r="L42" s="108" t="e">
        <f>#REF!</f>
        <v>#REF!</v>
      </c>
      <c r="M42" s="108" t="e">
        <f>#REF!</f>
        <v>#REF!</v>
      </c>
      <c r="N42" s="108" t="e">
        <f>#REF!</f>
        <v>#REF!</v>
      </c>
      <c r="O42" s="108" t="e">
        <f>#REF!</f>
        <v>#REF!</v>
      </c>
      <c r="P42" s="108" t="e">
        <f>#REF!</f>
        <v>#REF!</v>
      </c>
      <c r="Q42" s="108" t="e">
        <f>#REF!</f>
        <v>#REF!</v>
      </c>
      <c r="R42" s="108" t="e">
        <f>#REF!</f>
        <v>#REF!</v>
      </c>
      <c r="S42" s="108" t="e">
        <f>#REF!</f>
        <v>#REF!</v>
      </c>
      <c r="T42" s="108" t="e">
        <f>#REF!</f>
        <v>#REF!</v>
      </c>
      <c r="U42" s="108" t="e">
        <f>#REF!</f>
        <v>#REF!</v>
      </c>
      <c r="V42" s="108" t="e">
        <f>#REF!</f>
        <v>#REF!</v>
      </c>
      <c r="W42" s="108" t="e">
        <f>#REF!</f>
        <v>#REF!</v>
      </c>
      <c r="X42" s="108" t="e">
        <f>#REF!</f>
        <v>#REF!</v>
      </c>
      <c r="Y42" s="108" t="e">
        <f>#REF!</f>
        <v>#REF!</v>
      </c>
      <c r="Z42" s="108" t="e">
        <f>#REF!</f>
        <v>#REF!</v>
      </c>
      <c r="AA42" s="108" t="e">
        <f>#REF!</f>
        <v>#REF!</v>
      </c>
      <c r="AB42" s="108" t="e">
        <f>#REF!</f>
        <v>#REF!</v>
      </c>
      <c r="AC42" s="108" t="e">
        <f>#REF!</f>
        <v>#REF!</v>
      </c>
      <c r="AD42" s="108" t="e">
        <f>#REF!</f>
        <v>#REF!</v>
      </c>
      <c r="AE42" s="108" t="e">
        <f>#REF!</f>
        <v>#REF!</v>
      </c>
      <c r="AF42" s="108" t="e">
        <f>#REF!</f>
        <v>#REF!</v>
      </c>
      <c r="AG42" s="108" t="e">
        <f>#REF!</f>
        <v>#REF!</v>
      </c>
      <c r="AH42" s="108" t="e">
        <f>#REF!</f>
        <v>#REF!</v>
      </c>
      <c r="AI42" s="108" t="e">
        <f>#REF!</f>
        <v>#REF!</v>
      </c>
      <c r="AJ42" s="108" t="e">
        <f>#REF!</f>
        <v>#REF!</v>
      </c>
      <c r="AK42" s="108" t="e">
        <f>#REF!</f>
        <v>#REF!</v>
      </c>
      <c r="AL42" s="108" t="e">
        <f>#REF!</f>
        <v>#REF!</v>
      </c>
      <c r="AM42" s="108" t="e">
        <f>#REF!</f>
        <v>#REF!</v>
      </c>
      <c r="AN42" s="108" t="e">
        <f>#REF!</f>
        <v>#REF!</v>
      </c>
      <c r="AO42" s="108" t="e">
        <f>#REF!</f>
        <v>#REF!</v>
      </c>
      <c r="AP42" s="108" t="e">
        <f>#REF!</f>
        <v>#REF!</v>
      </c>
    </row>
    <row r="43" spans="1:42" x14ac:dyDescent="0.25">
      <c r="A43" s="75" t="e">
        <f>#REF!</f>
        <v>#REF!</v>
      </c>
      <c r="B43" s="108" t="e">
        <f>#REF!</f>
        <v>#REF!</v>
      </c>
      <c r="C43" s="108" t="e">
        <f>#REF!</f>
        <v>#REF!</v>
      </c>
      <c r="D43" s="108" t="e">
        <f>#REF!</f>
        <v>#REF!</v>
      </c>
      <c r="E43" s="108" t="e">
        <f>#REF!</f>
        <v>#REF!</v>
      </c>
      <c r="F43" s="108" t="e">
        <f>#REF!</f>
        <v>#REF!</v>
      </c>
      <c r="G43" s="108" t="e">
        <f>#REF!</f>
        <v>#REF!</v>
      </c>
      <c r="H43" s="108" t="e">
        <f>#REF!</f>
        <v>#REF!</v>
      </c>
      <c r="I43" s="108" t="e">
        <f>#REF!</f>
        <v>#REF!</v>
      </c>
      <c r="J43" s="108" t="e">
        <f>#REF!</f>
        <v>#REF!</v>
      </c>
      <c r="K43" s="108" t="e">
        <f>#REF!</f>
        <v>#REF!</v>
      </c>
      <c r="L43" s="108" t="e">
        <f>#REF!</f>
        <v>#REF!</v>
      </c>
      <c r="M43" s="108" t="e">
        <f>#REF!</f>
        <v>#REF!</v>
      </c>
      <c r="N43" s="108" t="e">
        <f>#REF!</f>
        <v>#REF!</v>
      </c>
      <c r="O43" s="108" t="e">
        <f>#REF!</f>
        <v>#REF!</v>
      </c>
      <c r="P43" s="108" t="e">
        <f>#REF!</f>
        <v>#REF!</v>
      </c>
      <c r="Q43" s="108" t="e">
        <f>#REF!</f>
        <v>#REF!</v>
      </c>
      <c r="R43" s="108" t="e">
        <f>#REF!</f>
        <v>#REF!</v>
      </c>
      <c r="S43" s="108" t="e">
        <f>#REF!</f>
        <v>#REF!</v>
      </c>
      <c r="T43" s="108" t="e">
        <f>#REF!</f>
        <v>#REF!</v>
      </c>
      <c r="U43" s="108" t="e">
        <f>#REF!</f>
        <v>#REF!</v>
      </c>
      <c r="V43" s="108" t="e">
        <f>#REF!</f>
        <v>#REF!</v>
      </c>
      <c r="W43" s="108" t="e">
        <f>#REF!</f>
        <v>#REF!</v>
      </c>
      <c r="X43" s="108" t="e">
        <f>#REF!</f>
        <v>#REF!</v>
      </c>
      <c r="Y43" s="108" t="e">
        <f>#REF!</f>
        <v>#REF!</v>
      </c>
      <c r="Z43" s="108" t="e">
        <f>#REF!</f>
        <v>#REF!</v>
      </c>
      <c r="AA43" s="108" t="e">
        <f>#REF!</f>
        <v>#REF!</v>
      </c>
      <c r="AB43" s="108" t="e">
        <f>#REF!</f>
        <v>#REF!</v>
      </c>
      <c r="AC43" s="108" t="e">
        <f>#REF!</f>
        <v>#REF!</v>
      </c>
      <c r="AD43" s="108" t="e">
        <f>#REF!</f>
        <v>#REF!</v>
      </c>
      <c r="AE43" s="108" t="e">
        <f>#REF!</f>
        <v>#REF!</v>
      </c>
      <c r="AF43" s="108" t="e">
        <f>#REF!</f>
        <v>#REF!</v>
      </c>
      <c r="AG43" s="108" t="e">
        <f>#REF!</f>
        <v>#REF!</v>
      </c>
      <c r="AH43" s="108" t="e">
        <f>#REF!</f>
        <v>#REF!</v>
      </c>
      <c r="AI43" s="108" t="e">
        <f>#REF!</f>
        <v>#REF!</v>
      </c>
      <c r="AJ43" s="108" t="e">
        <f>#REF!</f>
        <v>#REF!</v>
      </c>
      <c r="AK43" s="108" t="e">
        <f>#REF!</f>
        <v>#REF!</v>
      </c>
      <c r="AL43" s="108" t="e">
        <f>#REF!</f>
        <v>#REF!</v>
      </c>
      <c r="AM43" s="108" t="e">
        <f>#REF!</f>
        <v>#REF!</v>
      </c>
      <c r="AN43" s="108" t="e">
        <f>#REF!</f>
        <v>#REF!</v>
      </c>
      <c r="AO43" s="108" t="e">
        <f>#REF!</f>
        <v>#REF!</v>
      </c>
      <c r="AP43" s="108" t="e">
        <f>#REF!</f>
        <v>#REF!</v>
      </c>
    </row>
    <row r="44" spans="1:42" x14ac:dyDescent="0.25">
      <c r="A44" s="75" t="e">
        <f>#REF!</f>
        <v>#REF!</v>
      </c>
      <c r="B44" s="108" t="e">
        <f>#REF!</f>
        <v>#REF!</v>
      </c>
      <c r="C44" s="108" t="e">
        <f>#REF!</f>
        <v>#REF!</v>
      </c>
      <c r="D44" s="108" t="e">
        <f>#REF!</f>
        <v>#REF!</v>
      </c>
      <c r="E44" s="108" t="e">
        <f>#REF!</f>
        <v>#REF!</v>
      </c>
      <c r="F44" s="108" t="e">
        <f>#REF!</f>
        <v>#REF!</v>
      </c>
      <c r="G44" s="108" t="e">
        <f>#REF!</f>
        <v>#REF!</v>
      </c>
      <c r="H44" s="108" t="e">
        <f>#REF!</f>
        <v>#REF!</v>
      </c>
      <c r="I44" s="108" t="e">
        <f>#REF!</f>
        <v>#REF!</v>
      </c>
      <c r="J44" s="108" t="e">
        <f>#REF!</f>
        <v>#REF!</v>
      </c>
      <c r="K44" s="108" t="e">
        <f>#REF!</f>
        <v>#REF!</v>
      </c>
      <c r="L44" s="108" t="e">
        <f>#REF!</f>
        <v>#REF!</v>
      </c>
      <c r="M44" s="108" t="e">
        <f>#REF!</f>
        <v>#REF!</v>
      </c>
      <c r="N44" s="108" t="e">
        <f>#REF!</f>
        <v>#REF!</v>
      </c>
      <c r="O44" s="108" t="e">
        <f>#REF!</f>
        <v>#REF!</v>
      </c>
      <c r="P44" s="108" t="e">
        <f>#REF!</f>
        <v>#REF!</v>
      </c>
      <c r="Q44" s="108" t="e">
        <f>#REF!</f>
        <v>#REF!</v>
      </c>
      <c r="R44" s="108" t="e">
        <f>#REF!</f>
        <v>#REF!</v>
      </c>
      <c r="S44" s="108" t="e">
        <f>#REF!</f>
        <v>#REF!</v>
      </c>
      <c r="T44" s="108" t="e">
        <f>#REF!</f>
        <v>#REF!</v>
      </c>
      <c r="U44" s="108" t="e">
        <f>#REF!</f>
        <v>#REF!</v>
      </c>
      <c r="V44" s="108" t="e">
        <f>#REF!</f>
        <v>#REF!</v>
      </c>
      <c r="W44" s="108" t="e">
        <f>#REF!</f>
        <v>#REF!</v>
      </c>
      <c r="X44" s="108" t="e">
        <f>#REF!</f>
        <v>#REF!</v>
      </c>
      <c r="Y44" s="108" t="e">
        <f>#REF!</f>
        <v>#REF!</v>
      </c>
      <c r="Z44" s="108" t="e">
        <f>#REF!</f>
        <v>#REF!</v>
      </c>
      <c r="AA44" s="108" t="e">
        <f>#REF!</f>
        <v>#REF!</v>
      </c>
      <c r="AB44" s="108" t="e">
        <f>#REF!</f>
        <v>#REF!</v>
      </c>
      <c r="AC44" s="108" t="e">
        <f>#REF!</f>
        <v>#REF!</v>
      </c>
      <c r="AD44" s="108" t="e">
        <f>#REF!</f>
        <v>#REF!</v>
      </c>
      <c r="AE44" s="108" t="e">
        <f>#REF!</f>
        <v>#REF!</v>
      </c>
      <c r="AF44" s="108" t="e">
        <f>#REF!</f>
        <v>#REF!</v>
      </c>
      <c r="AG44" s="108" t="e">
        <f>#REF!</f>
        <v>#REF!</v>
      </c>
      <c r="AH44" s="108" t="e">
        <f>#REF!</f>
        <v>#REF!</v>
      </c>
      <c r="AI44" s="108" t="e">
        <f>#REF!</f>
        <v>#REF!</v>
      </c>
      <c r="AJ44" s="108" t="e">
        <f>#REF!</f>
        <v>#REF!</v>
      </c>
      <c r="AK44" s="108" t="e">
        <f>#REF!</f>
        <v>#REF!</v>
      </c>
      <c r="AL44" s="108" t="e">
        <f>#REF!</f>
        <v>#REF!</v>
      </c>
      <c r="AM44" s="108" t="e">
        <f>#REF!</f>
        <v>#REF!</v>
      </c>
      <c r="AN44" s="108" t="e">
        <f>#REF!</f>
        <v>#REF!</v>
      </c>
      <c r="AO44" s="108" t="e">
        <f>#REF!</f>
        <v>#REF!</v>
      </c>
      <c r="AP44" s="108" t="e">
        <f>#REF!</f>
        <v>#REF!</v>
      </c>
    </row>
    <row r="45" spans="1:42" x14ac:dyDescent="0.25">
      <c r="A45" s="75" t="e">
        <f>#REF!</f>
        <v>#REF!</v>
      </c>
      <c r="B45" s="108" t="e">
        <f>#REF!</f>
        <v>#REF!</v>
      </c>
      <c r="C45" s="108" t="e">
        <f>#REF!</f>
        <v>#REF!</v>
      </c>
      <c r="D45" s="108" t="e">
        <f>#REF!</f>
        <v>#REF!</v>
      </c>
      <c r="E45" s="108" t="e">
        <f>#REF!</f>
        <v>#REF!</v>
      </c>
      <c r="F45" s="108" t="e">
        <f>#REF!</f>
        <v>#REF!</v>
      </c>
      <c r="G45" s="108" t="e">
        <f>#REF!</f>
        <v>#REF!</v>
      </c>
      <c r="H45" s="108" t="e">
        <f>#REF!</f>
        <v>#REF!</v>
      </c>
      <c r="I45" s="108" t="e">
        <f>#REF!</f>
        <v>#REF!</v>
      </c>
      <c r="J45" s="108" t="e">
        <f>#REF!</f>
        <v>#REF!</v>
      </c>
      <c r="K45" s="108" t="e">
        <f>#REF!</f>
        <v>#REF!</v>
      </c>
      <c r="L45" s="108" t="e">
        <f>#REF!</f>
        <v>#REF!</v>
      </c>
      <c r="M45" s="108" t="e">
        <f>#REF!</f>
        <v>#REF!</v>
      </c>
      <c r="N45" s="108" t="e">
        <f>#REF!</f>
        <v>#REF!</v>
      </c>
      <c r="O45" s="108" t="e">
        <f>#REF!</f>
        <v>#REF!</v>
      </c>
      <c r="P45" s="108" t="e">
        <f>#REF!</f>
        <v>#REF!</v>
      </c>
      <c r="Q45" s="108" t="e">
        <f>#REF!</f>
        <v>#REF!</v>
      </c>
      <c r="R45" s="108" t="e">
        <f>#REF!</f>
        <v>#REF!</v>
      </c>
      <c r="S45" s="108" t="e">
        <f>#REF!</f>
        <v>#REF!</v>
      </c>
      <c r="T45" s="108" t="e">
        <f>#REF!</f>
        <v>#REF!</v>
      </c>
      <c r="U45" s="108" t="e">
        <f>#REF!</f>
        <v>#REF!</v>
      </c>
      <c r="V45" s="108" t="e">
        <f>#REF!</f>
        <v>#REF!</v>
      </c>
      <c r="W45" s="108" t="e">
        <f>#REF!</f>
        <v>#REF!</v>
      </c>
      <c r="X45" s="108" t="e">
        <f>#REF!</f>
        <v>#REF!</v>
      </c>
      <c r="Y45" s="108" t="e">
        <f>#REF!</f>
        <v>#REF!</v>
      </c>
      <c r="Z45" s="108" t="e">
        <f>#REF!</f>
        <v>#REF!</v>
      </c>
      <c r="AA45" s="108" t="e">
        <f>#REF!</f>
        <v>#REF!</v>
      </c>
      <c r="AB45" s="108" t="e">
        <f>#REF!</f>
        <v>#REF!</v>
      </c>
      <c r="AC45" s="108" t="e">
        <f>#REF!</f>
        <v>#REF!</v>
      </c>
      <c r="AD45" s="108" t="e">
        <f>#REF!</f>
        <v>#REF!</v>
      </c>
      <c r="AE45" s="108" t="e">
        <f>#REF!</f>
        <v>#REF!</v>
      </c>
      <c r="AF45" s="108" t="e">
        <f>#REF!</f>
        <v>#REF!</v>
      </c>
      <c r="AG45" s="108" t="e">
        <f>#REF!</f>
        <v>#REF!</v>
      </c>
      <c r="AH45" s="108" t="e">
        <f>#REF!</f>
        <v>#REF!</v>
      </c>
      <c r="AI45" s="108" t="e">
        <f>#REF!</f>
        <v>#REF!</v>
      </c>
      <c r="AJ45" s="108" t="e">
        <f>#REF!</f>
        <v>#REF!</v>
      </c>
      <c r="AK45" s="108" t="e">
        <f>#REF!</f>
        <v>#REF!</v>
      </c>
      <c r="AL45" s="108" t="e">
        <f>#REF!</f>
        <v>#REF!</v>
      </c>
      <c r="AM45" s="108" t="e">
        <f>#REF!</f>
        <v>#REF!</v>
      </c>
      <c r="AN45" s="108" t="e">
        <f>#REF!</f>
        <v>#REF!</v>
      </c>
      <c r="AO45" s="108" t="e">
        <f>#REF!</f>
        <v>#REF!</v>
      </c>
      <c r="AP45" s="108" t="e">
        <f>#REF!</f>
        <v>#REF!</v>
      </c>
    </row>
    <row r="46" spans="1:42" x14ac:dyDescent="0.25">
      <c r="A46" s="75" t="e">
        <f>#REF!</f>
        <v>#REF!</v>
      </c>
      <c r="B46" s="108" t="e">
        <f>#REF!</f>
        <v>#REF!</v>
      </c>
      <c r="C46" s="108" t="e">
        <f>#REF!</f>
        <v>#REF!</v>
      </c>
      <c r="D46" s="108" t="e">
        <f>#REF!</f>
        <v>#REF!</v>
      </c>
      <c r="E46" s="108" t="e">
        <f>#REF!</f>
        <v>#REF!</v>
      </c>
      <c r="F46" s="108" t="e">
        <f>#REF!</f>
        <v>#REF!</v>
      </c>
      <c r="G46" s="108" t="e">
        <f>#REF!</f>
        <v>#REF!</v>
      </c>
      <c r="H46" s="108" t="e">
        <f>#REF!</f>
        <v>#REF!</v>
      </c>
      <c r="I46" s="108" t="e">
        <f>#REF!</f>
        <v>#REF!</v>
      </c>
      <c r="J46" s="108" t="e">
        <f>#REF!</f>
        <v>#REF!</v>
      </c>
      <c r="K46" s="108" t="e">
        <f>#REF!</f>
        <v>#REF!</v>
      </c>
      <c r="L46" s="108" t="e">
        <f>#REF!</f>
        <v>#REF!</v>
      </c>
      <c r="M46" s="108" t="e">
        <f>#REF!</f>
        <v>#REF!</v>
      </c>
      <c r="N46" s="108" t="e">
        <f>#REF!</f>
        <v>#REF!</v>
      </c>
      <c r="O46" s="108" t="e">
        <f>#REF!</f>
        <v>#REF!</v>
      </c>
      <c r="P46" s="108" t="e">
        <f>#REF!</f>
        <v>#REF!</v>
      </c>
      <c r="Q46" s="108" t="e">
        <f>#REF!</f>
        <v>#REF!</v>
      </c>
      <c r="R46" s="108" t="e">
        <f>#REF!</f>
        <v>#REF!</v>
      </c>
      <c r="S46" s="108" t="e">
        <f>#REF!</f>
        <v>#REF!</v>
      </c>
      <c r="T46" s="108" t="e">
        <f>#REF!</f>
        <v>#REF!</v>
      </c>
      <c r="U46" s="108" t="e">
        <f>#REF!</f>
        <v>#REF!</v>
      </c>
      <c r="V46" s="108" t="e">
        <f>#REF!</f>
        <v>#REF!</v>
      </c>
      <c r="W46" s="108" t="e">
        <f>#REF!</f>
        <v>#REF!</v>
      </c>
      <c r="X46" s="108" t="e">
        <f>#REF!</f>
        <v>#REF!</v>
      </c>
      <c r="Y46" s="108" t="e">
        <f>#REF!</f>
        <v>#REF!</v>
      </c>
      <c r="Z46" s="108" t="e">
        <f>#REF!</f>
        <v>#REF!</v>
      </c>
      <c r="AA46" s="108" t="e">
        <f>#REF!</f>
        <v>#REF!</v>
      </c>
      <c r="AB46" s="108" t="e">
        <f>#REF!</f>
        <v>#REF!</v>
      </c>
      <c r="AC46" s="108" t="e">
        <f>#REF!</f>
        <v>#REF!</v>
      </c>
      <c r="AD46" s="108" t="e">
        <f>#REF!</f>
        <v>#REF!</v>
      </c>
      <c r="AE46" s="108" t="e">
        <f>#REF!</f>
        <v>#REF!</v>
      </c>
      <c r="AF46" s="108" t="e">
        <f>#REF!</f>
        <v>#REF!</v>
      </c>
      <c r="AG46" s="108" t="e">
        <f>#REF!</f>
        <v>#REF!</v>
      </c>
      <c r="AH46" s="108" t="e">
        <f>#REF!</f>
        <v>#REF!</v>
      </c>
      <c r="AI46" s="108" t="e">
        <f>#REF!</f>
        <v>#REF!</v>
      </c>
      <c r="AJ46" s="108" t="e">
        <f>#REF!</f>
        <v>#REF!</v>
      </c>
      <c r="AK46" s="108" t="e">
        <f>#REF!</f>
        <v>#REF!</v>
      </c>
      <c r="AL46" s="108" t="e">
        <f>#REF!</f>
        <v>#REF!</v>
      </c>
      <c r="AM46" s="108" t="e">
        <f>#REF!</f>
        <v>#REF!</v>
      </c>
      <c r="AN46" s="108" t="e">
        <f>#REF!</f>
        <v>#REF!</v>
      </c>
      <c r="AO46" s="108" t="e">
        <f>#REF!</f>
        <v>#REF!</v>
      </c>
      <c r="AP46" s="108" t="e">
        <f>#REF!</f>
        <v>#REF!</v>
      </c>
    </row>
    <row r="47" spans="1:42" x14ac:dyDescent="0.25">
      <c r="A47" s="75" t="e">
        <f>#REF!</f>
        <v>#REF!</v>
      </c>
      <c r="B47" s="108" t="e">
        <f>#REF!</f>
        <v>#REF!</v>
      </c>
      <c r="C47" s="108" t="e">
        <f>#REF!</f>
        <v>#REF!</v>
      </c>
      <c r="D47" s="108" t="e">
        <f>#REF!</f>
        <v>#REF!</v>
      </c>
      <c r="E47" s="108" t="e">
        <f>#REF!</f>
        <v>#REF!</v>
      </c>
      <c r="F47" s="108" t="e">
        <f>#REF!</f>
        <v>#REF!</v>
      </c>
      <c r="G47" s="108" t="e">
        <f>#REF!</f>
        <v>#REF!</v>
      </c>
      <c r="H47" s="108" t="e">
        <f>#REF!</f>
        <v>#REF!</v>
      </c>
      <c r="I47" s="108" t="e">
        <f>#REF!</f>
        <v>#REF!</v>
      </c>
      <c r="J47" s="108" t="e">
        <f>#REF!</f>
        <v>#REF!</v>
      </c>
      <c r="K47" s="108" t="e">
        <f>#REF!</f>
        <v>#REF!</v>
      </c>
      <c r="L47" s="108" t="e">
        <f>#REF!</f>
        <v>#REF!</v>
      </c>
      <c r="M47" s="108" t="e">
        <f>#REF!</f>
        <v>#REF!</v>
      </c>
      <c r="N47" s="108" t="e">
        <f>#REF!</f>
        <v>#REF!</v>
      </c>
      <c r="O47" s="108" t="e">
        <f>#REF!</f>
        <v>#REF!</v>
      </c>
      <c r="P47" s="108" t="e">
        <f>#REF!</f>
        <v>#REF!</v>
      </c>
      <c r="Q47" s="108" t="e">
        <f>#REF!</f>
        <v>#REF!</v>
      </c>
      <c r="R47" s="108" t="e">
        <f>#REF!</f>
        <v>#REF!</v>
      </c>
      <c r="S47" s="108" t="e">
        <f>#REF!</f>
        <v>#REF!</v>
      </c>
      <c r="T47" s="108" t="e">
        <f>#REF!</f>
        <v>#REF!</v>
      </c>
      <c r="U47" s="108" t="e">
        <f>#REF!</f>
        <v>#REF!</v>
      </c>
      <c r="V47" s="108" t="e">
        <f>#REF!</f>
        <v>#REF!</v>
      </c>
      <c r="W47" s="108" t="e">
        <f>#REF!</f>
        <v>#REF!</v>
      </c>
      <c r="X47" s="108" t="e">
        <f>#REF!</f>
        <v>#REF!</v>
      </c>
      <c r="Y47" s="108" t="e">
        <f>#REF!</f>
        <v>#REF!</v>
      </c>
      <c r="Z47" s="108" t="e">
        <f>#REF!</f>
        <v>#REF!</v>
      </c>
      <c r="AA47" s="108" t="e">
        <f>#REF!</f>
        <v>#REF!</v>
      </c>
      <c r="AB47" s="108" t="e">
        <f>#REF!</f>
        <v>#REF!</v>
      </c>
      <c r="AC47" s="108" t="e">
        <f>#REF!</f>
        <v>#REF!</v>
      </c>
      <c r="AD47" s="108" t="e">
        <f>#REF!</f>
        <v>#REF!</v>
      </c>
      <c r="AE47" s="108" t="e">
        <f>#REF!</f>
        <v>#REF!</v>
      </c>
      <c r="AF47" s="108" t="e">
        <f>#REF!</f>
        <v>#REF!</v>
      </c>
      <c r="AG47" s="108" t="e">
        <f>#REF!</f>
        <v>#REF!</v>
      </c>
      <c r="AH47" s="108" t="e">
        <f>#REF!</f>
        <v>#REF!</v>
      </c>
      <c r="AI47" s="108" t="e">
        <f>#REF!</f>
        <v>#REF!</v>
      </c>
      <c r="AJ47" s="108" t="e">
        <f>#REF!</f>
        <v>#REF!</v>
      </c>
      <c r="AK47" s="108" t="e">
        <f>#REF!</f>
        <v>#REF!</v>
      </c>
      <c r="AL47" s="108" t="e">
        <f>#REF!</f>
        <v>#REF!</v>
      </c>
      <c r="AM47" s="108" t="e">
        <f>#REF!</f>
        <v>#REF!</v>
      </c>
      <c r="AN47" s="108" t="e">
        <f>#REF!</f>
        <v>#REF!</v>
      </c>
      <c r="AO47" s="108" t="e">
        <f>#REF!</f>
        <v>#REF!</v>
      </c>
      <c r="AP47" s="108" t="e">
        <f>#REF!</f>
        <v>#REF!</v>
      </c>
    </row>
    <row r="48" spans="1:42" x14ac:dyDescent="0.25">
      <c r="A48" s="75" t="e">
        <f>#REF!</f>
        <v>#REF!</v>
      </c>
      <c r="B48" s="108" t="e">
        <f>#REF!</f>
        <v>#REF!</v>
      </c>
      <c r="C48" s="108" t="e">
        <f>#REF!</f>
        <v>#REF!</v>
      </c>
      <c r="D48" s="108" t="e">
        <f>#REF!</f>
        <v>#REF!</v>
      </c>
      <c r="E48" s="108" t="e">
        <f>#REF!</f>
        <v>#REF!</v>
      </c>
      <c r="F48" s="108" t="e">
        <f>#REF!</f>
        <v>#REF!</v>
      </c>
      <c r="G48" s="108" t="e">
        <f>#REF!</f>
        <v>#REF!</v>
      </c>
      <c r="H48" s="108" t="e">
        <f>#REF!</f>
        <v>#REF!</v>
      </c>
      <c r="I48" s="108" t="e">
        <f>#REF!</f>
        <v>#REF!</v>
      </c>
      <c r="J48" s="108" t="e">
        <f>#REF!</f>
        <v>#REF!</v>
      </c>
      <c r="K48" s="108" t="e">
        <f>#REF!</f>
        <v>#REF!</v>
      </c>
      <c r="L48" s="108" t="e">
        <f>#REF!</f>
        <v>#REF!</v>
      </c>
      <c r="M48" s="108" t="e">
        <f>#REF!</f>
        <v>#REF!</v>
      </c>
      <c r="N48" s="108" t="e">
        <f>#REF!</f>
        <v>#REF!</v>
      </c>
      <c r="O48" s="108" t="e">
        <f>#REF!</f>
        <v>#REF!</v>
      </c>
      <c r="P48" s="108" t="e">
        <f>#REF!</f>
        <v>#REF!</v>
      </c>
      <c r="Q48" s="108" t="e">
        <f>#REF!</f>
        <v>#REF!</v>
      </c>
      <c r="R48" s="108" t="e">
        <f>#REF!</f>
        <v>#REF!</v>
      </c>
      <c r="S48" s="108" t="e">
        <f>#REF!</f>
        <v>#REF!</v>
      </c>
      <c r="T48" s="108" t="e">
        <f>#REF!</f>
        <v>#REF!</v>
      </c>
      <c r="U48" s="108" t="e">
        <f>#REF!</f>
        <v>#REF!</v>
      </c>
      <c r="V48" s="108" t="e">
        <f>#REF!</f>
        <v>#REF!</v>
      </c>
      <c r="W48" s="108" t="e">
        <f>#REF!</f>
        <v>#REF!</v>
      </c>
      <c r="X48" s="108" t="e">
        <f>#REF!</f>
        <v>#REF!</v>
      </c>
      <c r="Y48" s="108" t="e">
        <f>#REF!</f>
        <v>#REF!</v>
      </c>
      <c r="Z48" s="108" t="e">
        <f>#REF!</f>
        <v>#REF!</v>
      </c>
      <c r="AA48" s="108" t="e">
        <f>#REF!</f>
        <v>#REF!</v>
      </c>
      <c r="AB48" s="108" t="e">
        <f>#REF!</f>
        <v>#REF!</v>
      </c>
      <c r="AC48" s="108" t="e">
        <f>#REF!</f>
        <v>#REF!</v>
      </c>
      <c r="AD48" s="108" t="e">
        <f>#REF!</f>
        <v>#REF!</v>
      </c>
      <c r="AE48" s="108" t="e">
        <f>#REF!</f>
        <v>#REF!</v>
      </c>
      <c r="AF48" s="108" t="e">
        <f>#REF!</f>
        <v>#REF!</v>
      </c>
      <c r="AG48" s="108" t="e">
        <f>#REF!</f>
        <v>#REF!</v>
      </c>
      <c r="AH48" s="108" t="e">
        <f>#REF!</f>
        <v>#REF!</v>
      </c>
      <c r="AI48" s="108" t="e">
        <f>#REF!</f>
        <v>#REF!</v>
      </c>
      <c r="AJ48" s="108" t="e">
        <f>#REF!</f>
        <v>#REF!</v>
      </c>
      <c r="AK48" s="108" t="e">
        <f>#REF!</f>
        <v>#REF!</v>
      </c>
      <c r="AL48" s="108" t="e">
        <f>#REF!</f>
        <v>#REF!</v>
      </c>
      <c r="AM48" s="108" t="e">
        <f>#REF!</f>
        <v>#REF!</v>
      </c>
      <c r="AN48" s="108" t="e">
        <f>#REF!</f>
        <v>#REF!</v>
      </c>
      <c r="AO48" s="108" t="e">
        <f>#REF!</f>
        <v>#REF!</v>
      </c>
      <c r="AP48" s="108" t="e">
        <f>#REF!</f>
        <v>#REF!</v>
      </c>
    </row>
    <row r="49" spans="1:42" x14ac:dyDescent="0.25">
      <c r="A49" s="75" t="e">
        <f>#REF!</f>
        <v>#REF!</v>
      </c>
      <c r="B49" s="108" t="e">
        <f>#REF!</f>
        <v>#REF!</v>
      </c>
      <c r="C49" s="108" t="e">
        <f>#REF!</f>
        <v>#REF!</v>
      </c>
      <c r="D49" s="108" t="e">
        <f>#REF!</f>
        <v>#REF!</v>
      </c>
      <c r="E49" s="108" t="e">
        <f>#REF!</f>
        <v>#REF!</v>
      </c>
      <c r="F49" s="108" t="e">
        <f>#REF!</f>
        <v>#REF!</v>
      </c>
      <c r="G49" s="108" t="e">
        <f>#REF!</f>
        <v>#REF!</v>
      </c>
      <c r="H49" s="108" t="e">
        <f>#REF!</f>
        <v>#REF!</v>
      </c>
      <c r="I49" s="108" t="e">
        <f>#REF!</f>
        <v>#REF!</v>
      </c>
      <c r="J49" s="108" t="e">
        <f>#REF!</f>
        <v>#REF!</v>
      </c>
      <c r="K49" s="108" t="e">
        <f>#REF!</f>
        <v>#REF!</v>
      </c>
      <c r="L49" s="108" t="e">
        <f>#REF!</f>
        <v>#REF!</v>
      </c>
      <c r="M49" s="108" t="e">
        <f>#REF!</f>
        <v>#REF!</v>
      </c>
      <c r="N49" s="108" t="e">
        <f>#REF!</f>
        <v>#REF!</v>
      </c>
      <c r="O49" s="108" t="e">
        <f>#REF!</f>
        <v>#REF!</v>
      </c>
      <c r="P49" s="108" t="e">
        <f>#REF!</f>
        <v>#REF!</v>
      </c>
      <c r="Q49" s="108" t="e">
        <f>#REF!</f>
        <v>#REF!</v>
      </c>
      <c r="R49" s="108" t="e">
        <f>#REF!</f>
        <v>#REF!</v>
      </c>
      <c r="S49" s="108" t="e">
        <f>#REF!</f>
        <v>#REF!</v>
      </c>
      <c r="T49" s="108" t="e">
        <f>#REF!</f>
        <v>#REF!</v>
      </c>
      <c r="U49" s="108" t="e">
        <f>#REF!</f>
        <v>#REF!</v>
      </c>
      <c r="V49" s="108" t="e">
        <f>#REF!</f>
        <v>#REF!</v>
      </c>
      <c r="W49" s="108" t="e">
        <f>#REF!</f>
        <v>#REF!</v>
      </c>
      <c r="X49" s="108" t="e">
        <f>#REF!</f>
        <v>#REF!</v>
      </c>
      <c r="Y49" s="108" t="e">
        <f>#REF!</f>
        <v>#REF!</v>
      </c>
      <c r="Z49" s="108" t="e">
        <f>#REF!</f>
        <v>#REF!</v>
      </c>
      <c r="AA49" s="108" t="e">
        <f>#REF!</f>
        <v>#REF!</v>
      </c>
      <c r="AB49" s="108" t="e">
        <f>#REF!</f>
        <v>#REF!</v>
      </c>
      <c r="AC49" s="108" t="e">
        <f>#REF!</f>
        <v>#REF!</v>
      </c>
      <c r="AD49" s="108" t="e">
        <f>#REF!</f>
        <v>#REF!</v>
      </c>
      <c r="AE49" s="108" t="e">
        <f>#REF!</f>
        <v>#REF!</v>
      </c>
      <c r="AF49" s="108" t="e">
        <f>#REF!</f>
        <v>#REF!</v>
      </c>
      <c r="AG49" s="108" t="e">
        <f>#REF!</f>
        <v>#REF!</v>
      </c>
      <c r="AH49" s="108" t="e">
        <f>#REF!</f>
        <v>#REF!</v>
      </c>
      <c r="AI49" s="108" t="e">
        <f>#REF!</f>
        <v>#REF!</v>
      </c>
      <c r="AJ49" s="108" t="e">
        <f>#REF!</f>
        <v>#REF!</v>
      </c>
      <c r="AK49" s="108" t="e">
        <f>#REF!</f>
        <v>#REF!</v>
      </c>
      <c r="AL49" s="108" t="e">
        <f>#REF!</f>
        <v>#REF!</v>
      </c>
      <c r="AM49" s="108" t="e">
        <f>#REF!</f>
        <v>#REF!</v>
      </c>
      <c r="AN49" s="108" t="e">
        <f>#REF!</f>
        <v>#REF!</v>
      </c>
      <c r="AO49" s="108" t="e">
        <f>#REF!</f>
        <v>#REF!</v>
      </c>
      <c r="AP49" s="108" t="e">
        <f>#REF!</f>
        <v>#REF!</v>
      </c>
    </row>
    <row r="50" spans="1:42" x14ac:dyDescent="0.25">
      <c r="A50" s="75" t="e">
        <f>#REF!</f>
        <v>#REF!</v>
      </c>
      <c r="B50" s="108" t="e">
        <f>#REF!</f>
        <v>#REF!</v>
      </c>
      <c r="C50" s="108" t="e">
        <f>#REF!</f>
        <v>#REF!</v>
      </c>
      <c r="D50" s="108" t="e">
        <f>#REF!</f>
        <v>#REF!</v>
      </c>
      <c r="E50" s="108" t="e">
        <f>#REF!</f>
        <v>#REF!</v>
      </c>
      <c r="F50" s="108" t="e">
        <f>#REF!</f>
        <v>#REF!</v>
      </c>
      <c r="G50" s="108" t="e">
        <f>#REF!</f>
        <v>#REF!</v>
      </c>
      <c r="H50" s="108" t="e">
        <f>#REF!</f>
        <v>#REF!</v>
      </c>
      <c r="I50" s="108" t="e">
        <f>#REF!</f>
        <v>#REF!</v>
      </c>
      <c r="J50" s="108" t="e">
        <f>#REF!</f>
        <v>#REF!</v>
      </c>
      <c r="K50" s="108" t="e">
        <f>#REF!</f>
        <v>#REF!</v>
      </c>
      <c r="L50" s="108" t="e">
        <f>#REF!</f>
        <v>#REF!</v>
      </c>
      <c r="M50" s="108" t="e">
        <f>#REF!</f>
        <v>#REF!</v>
      </c>
      <c r="N50" s="108" t="e">
        <f>#REF!</f>
        <v>#REF!</v>
      </c>
      <c r="O50" s="108" t="e">
        <f>#REF!</f>
        <v>#REF!</v>
      </c>
      <c r="P50" s="108" t="e">
        <f>#REF!</f>
        <v>#REF!</v>
      </c>
      <c r="Q50" s="108" t="e">
        <f>#REF!</f>
        <v>#REF!</v>
      </c>
      <c r="R50" s="108" t="e">
        <f>#REF!</f>
        <v>#REF!</v>
      </c>
      <c r="S50" s="108" t="e">
        <f>#REF!</f>
        <v>#REF!</v>
      </c>
      <c r="T50" s="108" t="e">
        <f>#REF!</f>
        <v>#REF!</v>
      </c>
      <c r="U50" s="108" t="e">
        <f>#REF!</f>
        <v>#REF!</v>
      </c>
      <c r="V50" s="108" t="e">
        <f>#REF!</f>
        <v>#REF!</v>
      </c>
      <c r="W50" s="108" t="e">
        <f>#REF!</f>
        <v>#REF!</v>
      </c>
      <c r="X50" s="108" t="e">
        <f>#REF!</f>
        <v>#REF!</v>
      </c>
      <c r="Y50" s="108" t="e">
        <f>#REF!</f>
        <v>#REF!</v>
      </c>
      <c r="Z50" s="108" t="e">
        <f>#REF!</f>
        <v>#REF!</v>
      </c>
      <c r="AA50" s="108" t="e">
        <f>#REF!</f>
        <v>#REF!</v>
      </c>
      <c r="AB50" s="108" t="e">
        <f>#REF!</f>
        <v>#REF!</v>
      </c>
      <c r="AC50" s="108" t="e">
        <f>#REF!</f>
        <v>#REF!</v>
      </c>
      <c r="AD50" s="108" t="e">
        <f>#REF!</f>
        <v>#REF!</v>
      </c>
      <c r="AE50" s="108" t="e">
        <f>#REF!</f>
        <v>#REF!</v>
      </c>
      <c r="AF50" s="108" t="e">
        <f>#REF!</f>
        <v>#REF!</v>
      </c>
      <c r="AG50" s="108" t="e">
        <f>#REF!</f>
        <v>#REF!</v>
      </c>
      <c r="AH50" s="108" t="e">
        <f>#REF!</f>
        <v>#REF!</v>
      </c>
      <c r="AI50" s="108" t="e">
        <f>#REF!</f>
        <v>#REF!</v>
      </c>
      <c r="AJ50" s="108" t="e">
        <f>#REF!</f>
        <v>#REF!</v>
      </c>
      <c r="AK50" s="108" t="e">
        <f>#REF!</f>
        <v>#REF!</v>
      </c>
      <c r="AL50" s="108" t="e">
        <f>#REF!</f>
        <v>#REF!</v>
      </c>
      <c r="AM50" s="108" t="e">
        <f>#REF!</f>
        <v>#REF!</v>
      </c>
      <c r="AN50" s="108" t="e">
        <f>#REF!</f>
        <v>#REF!</v>
      </c>
      <c r="AO50" s="108" t="e">
        <f>#REF!</f>
        <v>#REF!</v>
      </c>
      <c r="AP50" s="108" t="e">
        <f>#REF!</f>
        <v>#REF!</v>
      </c>
    </row>
    <row r="51" spans="1:42" x14ac:dyDescent="0.25">
      <c r="A51" s="75" t="e">
        <f>#REF!</f>
        <v>#REF!</v>
      </c>
      <c r="B51" s="108" t="e">
        <f>#REF!</f>
        <v>#REF!</v>
      </c>
      <c r="C51" s="108" t="e">
        <f>#REF!</f>
        <v>#REF!</v>
      </c>
      <c r="D51" s="108" t="e">
        <f>#REF!</f>
        <v>#REF!</v>
      </c>
      <c r="E51" s="108" t="e">
        <f>#REF!</f>
        <v>#REF!</v>
      </c>
      <c r="F51" s="108" t="e">
        <f>#REF!</f>
        <v>#REF!</v>
      </c>
      <c r="G51" s="108" t="e">
        <f>#REF!</f>
        <v>#REF!</v>
      </c>
      <c r="H51" s="108" t="e">
        <f>#REF!</f>
        <v>#REF!</v>
      </c>
      <c r="I51" s="108" t="e">
        <f>#REF!</f>
        <v>#REF!</v>
      </c>
      <c r="J51" s="108" t="e">
        <f>#REF!</f>
        <v>#REF!</v>
      </c>
      <c r="K51" s="108" t="e">
        <f>#REF!</f>
        <v>#REF!</v>
      </c>
      <c r="L51" s="108" t="e">
        <f>#REF!</f>
        <v>#REF!</v>
      </c>
      <c r="M51" s="108" t="e">
        <f>#REF!</f>
        <v>#REF!</v>
      </c>
      <c r="N51" s="108" t="e">
        <f>#REF!</f>
        <v>#REF!</v>
      </c>
      <c r="O51" s="108" t="e">
        <f>#REF!</f>
        <v>#REF!</v>
      </c>
      <c r="P51" s="108" t="e">
        <f>#REF!</f>
        <v>#REF!</v>
      </c>
      <c r="Q51" s="108" t="e">
        <f>#REF!</f>
        <v>#REF!</v>
      </c>
      <c r="R51" s="108" t="e">
        <f>#REF!</f>
        <v>#REF!</v>
      </c>
      <c r="S51" s="108" t="e">
        <f>#REF!</f>
        <v>#REF!</v>
      </c>
      <c r="T51" s="108" t="e">
        <f>#REF!</f>
        <v>#REF!</v>
      </c>
      <c r="U51" s="108" t="e">
        <f>#REF!</f>
        <v>#REF!</v>
      </c>
      <c r="V51" s="108" t="e">
        <f>#REF!</f>
        <v>#REF!</v>
      </c>
      <c r="W51" s="108" t="e">
        <f>#REF!</f>
        <v>#REF!</v>
      </c>
      <c r="X51" s="108" t="e">
        <f>#REF!</f>
        <v>#REF!</v>
      </c>
      <c r="Y51" s="108" t="e">
        <f>#REF!</f>
        <v>#REF!</v>
      </c>
      <c r="Z51" s="108" t="e">
        <f>#REF!</f>
        <v>#REF!</v>
      </c>
      <c r="AA51" s="108" t="e">
        <f>#REF!</f>
        <v>#REF!</v>
      </c>
      <c r="AB51" s="108" t="e">
        <f>#REF!</f>
        <v>#REF!</v>
      </c>
      <c r="AC51" s="108" t="e">
        <f>#REF!</f>
        <v>#REF!</v>
      </c>
      <c r="AD51" s="108" t="e">
        <f>#REF!</f>
        <v>#REF!</v>
      </c>
      <c r="AE51" s="108" t="e">
        <f>#REF!</f>
        <v>#REF!</v>
      </c>
      <c r="AF51" s="108" t="e">
        <f>#REF!</f>
        <v>#REF!</v>
      </c>
      <c r="AG51" s="108" t="e">
        <f>#REF!</f>
        <v>#REF!</v>
      </c>
      <c r="AH51" s="108" t="e">
        <f>#REF!</f>
        <v>#REF!</v>
      </c>
      <c r="AI51" s="108" t="e">
        <f>#REF!</f>
        <v>#REF!</v>
      </c>
      <c r="AJ51" s="108" t="e">
        <f>#REF!</f>
        <v>#REF!</v>
      </c>
      <c r="AK51" s="108" t="e">
        <f>#REF!</f>
        <v>#REF!</v>
      </c>
      <c r="AL51" s="108" t="e">
        <f>#REF!</f>
        <v>#REF!</v>
      </c>
      <c r="AM51" s="108" t="e">
        <f>#REF!</f>
        <v>#REF!</v>
      </c>
      <c r="AN51" s="108" t="e">
        <f>#REF!</f>
        <v>#REF!</v>
      </c>
      <c r="AO51" s="108" t="e">
        <f>#REF!</f>
        <v>#REF!</v>
      </c>
      <c r="AP51" s="108" t="e">
        <f>#REF!</f>
        <v>#REF!</v>
      </c>
    </row>
    <row r="52" spans="1:42" x14ac:dyDescent="0.25">
      <c r="A52" s="75" t="e">
        <f>#REF!</f>
        <v>#REF!</v>
      </c>
      <c r="B52" s="108" t="e">
        <f>#REF!</f>
        <v>#REF!</v>
      </c>
      <c r="C52" s="108" t="e">
        <f>#REF!</f>
        <v>#REF!</v>
      </c>
      <c r="D52" s="108" t="e">
        <f>#REF!</f>
        <v>#REF!</v>
      </c>
      <c r="E52" s="108" t="e">
        <f>#REF!</f>
        <v>#REF!</v>
      </c>
      <c r="F52" s="108" t="e">
        <f>#REF!</f>
        <v>#REF!</v>
      </c>
      <c r="G52" s="108" t="e">
        <f>#REF!</f>
        <v>#REF!</v>
      </c>
      <c r="H52" s="108" t="e">
        <f>#REF!</f>
        <v>#REF!</v>
      </c>
      <c r="I52" s="108" t="e">
        <f>#REF!</f>
        <v>#REF!</v>
      </c>
      <c r="J52" s="108" t="e">
        <f>#REF!</f>
        <v>#REF!</v>
      </c>
      <c r="K52" s="108" t="e">
        <f>#REF!</f>
        <v>#REF!</v>
      </c>
      <c r="L52" s="108" t="e">
        <f>#REF!</f>
        <v>#REF!</v>
      </c>
      <c r="M52" s="108" t="e">
        <f>#REF!</f>
        <v>#REF!</v>
      </c>
      <c r="N52" s="108" t="e">
        <f>#REF!</f>
        <v>#REF!</v>
      </c>
      <c r="O52" s="108" t="e">
        <f>#REF!</f>
        <v>#REF!</v>
      </c>
      <c r="P52" s="108" t="e">
        <f>#REF!</f>
        <v>#REF!</v>
      </c>
      <c r="Q52" s="108" t="e">
        <f>#REF!</f>
        <v>#REF!</v>
      </c>
      <c r="R52" s="108" t="e">
        <f>#REF!</f>
        <v>#REF!</v>
      </c>
      <c r="S52" s="108" t="e">
        <f>#REF!</f>
        <v>#REF!</v>
      </c>
      <c r="T52" s="108" t="e">
        <f>#REF!</f>
        <v>#REF!</v>
      </c>
      <c r="U52" s="108" t="e">
        <f>#REF!</f>
        <v>#REF!</v>
      </c>
      <c r="V52" s="108" t="e">
        <f>#REF!</f>
        <v>#REF!</v>
      </c>
      <c r="W52" s="108" t="e">
        <f>#REF!</f>
        <v>#REF!</v>
      </c>
      <c r="X52" s="108" t="e">
        <f>#REF!</f>
        <v>#REF!</v>
      </c>
      <c r="Y52" s="108" t="e">
        <f>#REF!</f>
        <v>#REF!</v>
      </c>
      <c r="Z52" s="108" t="e">
        <f>#REF!</f>
        <v>#REF!</v>
      </c>
      <c r="AA52" s="108" t="e">
        <f>#REF!</f>
        <v>#REF!</v>
      </c>
      <c r="AB52" s="108" t="e">
        <f>#REF!</f>
        <v>#REF!</v>
      </c>
      <c r="AC52" s="108" t="e">
        <f>#REF!</f>
        <v>#REF!</v>
      </c>
      <c r="AD52" s="108" t="e">
        <f>#REF!</f>
        <v>#REF!</v>
      </c>
      <c r="AE52" s="108" t="e">
        <f>#REF!</f>
        <v>#REF!</v>
      </c>
      <c r="AF52" s="108" t="e">
        <f>#REF!</f>
        <v>#REF!</v>
      </c>
      <c r="AG52" s="108" t="e">
        <f>#REF!</f>
        <v>#REF!</v>
      </c>
      <c r="AH52" s="108" t="e">
        <f>#REF!</f>
        <v>#REF!</v>
      </c>
      <c r="AI52" s="108" t="e">
        <f>#REF!</f>
        <v>#REF!</v>
      </c>
      <c r="AJ52" s="108" t="e">
        <f>#REF!</f>
        <v>#REF!</v>
      </c>
      <c r="AK52" s="108" t="e">
        <f>#REF!</f>
        <v>#REF!</v>
      </c>
      <c r="AL52" s="108" t="e">
        <f>#REF!</f>
        <v>#REF!</v>
      </c>
      <c r="AM52" s="108" t="e">
        <f>#REF!</f>
        <v>#REF!</v>
      </c>
      <c r="AN52" s="108" t="e">
        <f>#REF!</f>
        <v>#REF!</v>
      </c>
      <c r="AO52" s="108" t="e">
        <f>#REF!</f>
        <v>#REF!</v>
      </c>
      <c r="AP52" s="108" t="e">
        <f>#REF!</f>
        <v>#REF!</v>
      </c>
    </row>
    <row r="53" spans="1:42" x14ac:dyDescent="0.25">
      <c r="A53" s="75" t="e">
        <f>#REF!</f>
        <v>#REF!</v>
      </c>
      <c r="B53" s="108" t="e">
        <f>#REF!</f>
        <v>#REF!</v>
      </c>
      <c r="C53" s="108" t="e">
        <f>#REF!</f>
        <v>#REF!</v>
      </c>
      <c r="D53" s="108" t="e">
        <f>#REF!</f>
        <v>#REF!</v>
      </c>
      <c r="E53" s="108" t="e">
        <f>#REF!</f>
        <v>#REF!</v>
      </c>
      <c r="F53" s="108" t="e">
        <f>#REF!</f>
        <v>#REF!</v>
      </c>
      <c r="G53" s="108" t="e">
        <f>#REF!</f>
        <v>#REF!</v>
      </c>
      <c r="H53" s="108" t="e">
        <f>#REF!</f>
        <v>#REF!</v>
      </c>
      <c r="I53" s="108" t="e">
        <f>#REF!</f>
        <v>#REF!</v>
      </c>
      <c r="J53" s="108" t="e">
        <f>#REF!</f>
        <v>#REF!</v>
      </c>
      <c r="K53" s="108" t="e">
        <f>#REF!</f>
        <v>#REF!</v>
      </c>
      <c r="L53" s="108" t="e">
        <f>#REF!</f>
        <v>#REF!</v>
      </c>
      <c r="M53" s="108" t="e">
        <f>#REF!</f>
        <v>#REF!</v>
      </c>
      <c r="N53" s="108" t="e">
        <f>#REF!</f>
        <v>#REF!</v>
      </c>
      <c r="O53" s="108" t="e">
        <f>#REF!</f>
        <v>#REF!</v>
      </c>
      <c r="P53" s="108" t="e">
        <f>#REF!</f>
        <v>#REF!</v>
      </c>
      <c r="Q53" s="108" t="e">
        <f>#REF!</f>
        <v>#REF!</v>
      </c>
      <c r="R53" s="108" t="e">
        <f>#REF!</f>
        <v>#REF!</v>
      </c>
      <c r="S53" s="108" t="e">
        <f>#REF!</f>
        <v>#REF!</v>
      </c>
      <c r="T53" s="108" t="e">
        <f>#REF!</f>
        <v>#REF!</v>
      </c>
      <c r="U53" s="108" t="e">
        <f>#REF!</f>
        <v>#REF!</v>
      </c>
      <c r="V53" s="108" t="e">
        <f>#REF!</f>
        <v>#REF!</v>
      </c>
      <c r="W53" s="108" t="e">
        <f>#REF!</f>
        <v>#REF!</v>
      </c>
      <c r="X53" s="108" t="e">
        <f>#REF!</f>
        <v>#REF!</v>
      </c>
      <c r="Y53" s="108" t="e">
        <f>#REF!</f>
        <v>#REF!</v>
      </c>
      <c r="Z53" s="108" t="e">
        <f>#REF!</f>
        <v>#REF!</v>
      </c>
      <c r="AA53" s="108" t="e">
        <f>#REF!</f>
        <v>#REF!</v>
      </c>
      <c r="AB53" s="108" t="e">
        <f>#REF!</f>
        <v>#REF!</v>
      </c>
      <c r="AC53" s="108" t="e">
        <f>#REF!</f>
        <v>#REF!</v>
      </c>
      <c r="AD53" s="108" t="e">
        <f>#REF!</f>
        <v>#REF!</v>
      </c>
      <c r="AE53" s="108" t="e">
        <f>#REF!</f>
        <v>#REF!</v>
      </c>
      <c r="AF53" s="108" t="e">
        <f>#REF!</f>
        <v>#REF!</v>
      </c>
      <c r="AG53" s="108" t="e">
        <f>#REF!</f>
        <v>#REF!</v>
      </c>
      <c r="AH53" s="108" t="e">
        <f>#REF!</f>
        <v>#REF!</v>
      </c>
      <c r="AI53" s="108" t="e">
        <f>#REF!</f>
        <v>#REF!</v>
      </c>
      <c r="AJ53" s="108" t="e">
        <f>#REF!</f>
        <v>#REF!</v>
      </c>
      <c r="AK53" s="108" t="e">
        <f>#REF!</f>
        <v>#REF!</v>
      </c>
      <c r="AL53" s="108" t="e">
        <f>#REF!</f>
        <v>#REF!</v>
      </c>
      <c r="AM53" s="108" t="e">
        <f>#REF!</f>
        <v>#REF!</v>
      </c>
      <c r="AN53" s="108" t="e">
        <f>#REF!</f>
        <v>#REF!</v>
      </c>
      <c r="AO53" s="108" t="e">
        <f>#REF!</f>
        <v>#REF!</v>
      </c>
      <c r="AP53" s="108" t="e">
        <f>#REF!</f>
        <v>#REF!</v>
      </c>
    </row>
  </sheetData>
  <pageMargins left="0.7" right="0.7" top="0.75" bottom="0.75" header="0.3" footer="0.3"/>
  <pageSetup orientation="portrai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0">
    <tabColor rgb="FFFFC000"/>
  </sheetPr>
  <dimension ref="A1:AM52"/>
  <sheetViews>
    <sheetView workbookViewId="0">
      <selection activeCell="E12" sqref="E12"/>
    </sheetView>
  </sheetViews>
  <sheetFormatPr baseColWidth="10" defaultColWidth="11.42578125" defaultRowHeight="15" x14ac:dyDescent="0.25"/>
  <cols>
    <col min="1" max="1" width="19" style="135" bestFit="1" customWidth="1"/>
    <col min="2" max="2" width="7.85546875" style="135" bestFit="1" customWidth="1"/>
    <col min="3" max="3" width="8.85546875" style="135" bestFit="1" customWidth="1"/>
    <col min="4" max="5" width="8.7109375" style="135" bestFit="1" customWidth="1"/>
    <col min="6" max="6" width="10.28515625" style="135" bestFit="1" customWidth="1"/>
    <col min="7" max="8" width="8.7109375" style="135" bestFit="1" customWidth="1"/>
    <col min="9" max="9" width="9.85546875" style="135" bestFit="1" customWidth="1"/>
    <col min="10" max="14" width="10.7109375" style="135" bestFit="1" customWidth="1"/>
    <col min="15" max="15" width="14.85546875" style="135" bestFit="1" customWidth="1"/>
    <col min="16" max="18" width="14.7109375" style="135" bestFit="1" customWidth="1"/>
    <col min="19" max="19" width="19" style="135" bestFit="1" customWidth="1"/>
    <col min="20" max="20" width="18.28515625" style="135" bestFit="1" customWidth="1"/>
    <col min="21" max="21" width="19" style="135" bestFit="1" customWidth="1"/>
    <col min="22" max="22" width="18.140625" style="135" bestFit="1" customWidth="1"/>
    <col min="23" max="23" width="18.85546875" style="135" bestFit="1" customWidth="1"/>
    <col min="24" max="24" width="17.42578125" style="135" bestFit="1" customWidth="1"/>
    <col min="25" max="25" width="17" style="135" bestFit="1" customWidth="1"/>
    <col min="26" max="26" width="15.42578125" style="135" bestFit="1" customWidth="1"/>
    <col min="27" max="27" width="23.7109375" style="135" bestFit="1" customWidth="1"/>
    <col min="28" max="28" width="13.5703125" style="135" bestFit="1" customWidth="1"/>
    <col min="29" max="29" width="14.7109375" style="135" bestFit="1" customWidth="1"/>
    <col min="30" max="30" width="16.5703125" style="135" bestFit="1" customWidth="1"/>
    <col min="31" max="31" width="14.140625" style="135" bestFit="1" customWidth="1"/>
    <col min="32" max="32" width="14.7109375" style="135" bestFit="1" customWidth="1"/>
    <col min="33" max="33" width="16.7109375" style="135" bestFit="1" customWidth="1"/>
    <col min="34" max="34" width="17.85546875" style="135" bestFit="1" customWidth="1"/>
    <col min="35" max="35" width="16.28515625" style="135" bestFit="1" customWidth="1"/>
    <col min="36" max="36" width="17.5703125" style="135" bestFit="1" customWidth="1"/>
    <col min="37" max="37" width="19.85546875" style="135" bestFit="1" customWidth="1"/>
    <col min="38" max="38" width="12.42578125" style="135" bestFit="1" customWidth="1"/>
    <col min="39" max="39" width="11.140625" style="135" bestFit="1" customWidth="1"/>
    <col min="40" max="49" width="11.42578125" style="135" customWidth="1"/>
    <col min="50" max="16384" width="11.42578125" style="135"/>
  </cols>
  <sheetData>
    <row r="1" spans="1:39" x14ac:dyDescent="0.25">
      <c r="A1" s="135" t="str">
        <f>'force required - obj'!A1</f>
        <v>inf</v>
      </c>
      <c r="B1" s="143" t="s">
        <v>213</v>
      </c>
      <c r="C1" s="143" t="s">
        <v>216</v>
      </c>
      <c r="D1" s="143" t="s">
        <v>217</v>
      </c>
      <c r="E1" s="143" t="s">
        <v>218</v>
      </c>
      <c r="F1" s="143" t="s">
        <v>219</v>
      </c>
      <c r="G1" s="143" t="s">
        <v>220</v>
      </c>
      <c r="H1" s="143" t="s">
        <v>221</v>
      </c>
      <c r="I1" s="143" t="s">
        <v>222</v>
      </c>
      <c r="J1" s="143" t="s">
        <v>223</v>
      </c>
      <c r="K1" s="143" t="s">
        <v>224</v>
      </c>
      <c r="L1" s="143" t="s">
        <v>225</v>
      </c>
      <c r="M1" s="143" t="s">
        <v>226</v>
      </c>
      <c r="N1" s="143" t="s">
        <v>227</v>
      </c>
      <c r="O1" s="143" t="s">
        <v>228</v>
      </c>
      <c r="P1" s="143" t="s">
        <v>229</v>
      </c>
      <c r="Q1" s="143" t="s">
        <v>230</v>
      </c>
      <c r="R1" s="143" t="s">
        <v>231</v>
      </c>
      <c r="S1" s="148" t="s">
        <v>320</v>
      </c>
      <c r="T1" s="148" t="s">
        <v>321</v>
      </c>
      <c r="U1" s="148" t="s">
        <v>322</v>
      </c>
      <c r="V1" s="148" t="s">
        <v>323</v>
      </c>
      <c r="W1" s="148" t="s">
        <v>324</v>
      </c>
      <c r="X1" s="148" t="s">
        <v>325</v>
      </c>
      <c r="Y1" s="148" t="s">
        <v>326</v>
      </c>
      <c r="Z1" s="146"/>
      <c r="AA1" s="146"/>
      <c r="AB1" s="146"/>
      <c r="AC1" s="146"/>
      <c r="AD1" s="146"/>
      <c r="AE1" s="146"/>
      <c r="AF1" s="146"/>
      <c r="AG1" s="146"/>
      <c r="AH1" s="146"/>
      <c r="AI1" s="146"/>
      <c r="AJ1" s="146"/>
      <c r="AK1" s="146"/>
      <c r="AL1" s="146"/>
      <c r="AM1" s="146"/>
    </row>
    <row r="2" spans="1:39" x14ac:dyDescent="0.25">
      <c r="A2" s="143" t="s">
        <v>327</v>
      </c>
      <c r="B2" s="135">
        <v>0.20899999999999999</v>
      </c>
      <c r="C2" s="135">
        <v>0.154</v>
      </c>
      <c r="D2" s="135">
        <v>0.248</v>
      </c>
      <c r="E2" s="135">
        <v>-1</v>
      </c>
      <c r="F2" s="135">
        <v>0.245</v>
      </c>
      <c r="G2" s="135">
        <v>0.245</v>
      </c>
      <c r="H2" s="135">
        <v>2.9000000000000001E-2</v>
      </c>
    </row>
    <row r="3" spans="1:39" x14ac:dyDescent="0.25">
      <c r="A3" s="143" t="s">
        <v>328</v>
      </c>
      <c r="B3" s="135">
        <v>0.25</v>
      </c>
      <c r="C3" s="135">
        <v>5.5E-2</v>
      </c>
      <c r="D3" s="135">
        <v>0.248</v>
      </c>
      <c r="E3" s="135">
        <v>-1</v>
      </c>
      <c r="F3" s="135">
        <v>8.7999999999999995E-2</v>
      </c>
      <c r="G3" s="135">
        <v>0.245</v>
      </c>
      <c r="H3" s="135">
        <v>0.16800000000000001</v>
      </c>
    </row>
    <row r="4" spans="1:39" x14ac:dyDescent="0.25">
      <c r="A4" s="143" t="s">
        <v>329</v>
      </c>
      <c r="B4" s="135">
        <v>0.7</v>
      </c>
      <c r="C4" s="135">
        <v>6.2E-2</v>
      </c>
      <c r="D4" s="135">
        <v>0.78700000000000003</v>
      </c>
      <c r="E4" s="135">
        <v>-1</v>
      </c>
      <c r="F4" s="135">
        <v>0.36199999999999999</v>
      </c>
      <c r="G4" s="135">
        <v>0.55700000000000005</v>
      </c>
      <c r="H4" s="135">
        <v>0.44</v>
      </c>
    </row>
    <row r="5" spans="1:39" x14ac:dyDescent="0.25">
      <c r="A5" s="143" t="s">
        <v>330</v>
      </c>
      <c r="B5" s="135">
        <v>0.7</v>
      </c>
      <c r="C5" s="135">
        <v>0.129</v>
      </c>
      <c r="D5" s="135">
        <v>0.78700000000000003</v>
      </c>
      <c r="E5" s="135">
        <v>-1</v>
      </c>
      <c r="F5" s="135">
        <v>0.28100000000000003</v>
      </c>
      <c r="G5" s="135">
        <v>1.71</v>
      </c>
      <c r="H5" s="135">
        <v>0.55900000000000005</v>
      </c>
    </row>
    <row r="6" spans="1:39" x14ac:dyDescent="0.25">
      <c r="A6" s="143" t="s">
        <v>331</v>
      </c>
      <c r="B6" s="135">
        <v>0.38300000000000001</v>
      </c>
      <c r="C6" s="135">
        <v>0.17499999999999999</v>
      </c>
      <c r="D6" s="135">
        <v>0.45800000000000002</v>
      </c>
      <c r="E6" s="135">
        <v>0.24199999999999999</v>
      </c>
      <c r="F6" s="135">
        <v>0.04</v>
      </c>
      <c r="G6" s="135">
        <v>0.96099999999999997</v>
      </c>
      <c r="H6" s="135">
        <v>0.46100000000000002</v>
      </c>
    </row>
    <row r="7" spans="1:39" x14ac:dyDescent="0.25">
      <c r="A7" s="143" t="s">
        <v>332</v>
      </c>
      <c r="B7" s="135">
        <v>0.626</v>
      </c>
      <c r="C7" s="135">
        <v>0.17199999999999999</v>
      </c>
      <c r="D7" s="135">
        <v>0.34399999999999997</v>
      </c>
      <c r="E7" s="135">
        <v>-1</v>
      </c>
      <c r="F7" s="135">
        <v>0.30099999999999999</v>
      </c>
      <c r="G7" s="135">
        <v>3.3000000000000002E-2</v>
      </c>
      <c r="H7" s="135">
        <v>0.61799999999999999</v>
      </c>
    </row>
    <row r="8" spans="1:39" x14ac:dyDescent="0.25">
      <c r="A8" s="143" t="s">
        <v>333</v>
      </c>
      <c r="B8" s="135">
        <v>32.582000000000001</v>
      </c>
      <c r="C8" s="135">
        <v>15.032999999999999</v>
      </c>
      <c r="D8" s="135">
        <v>32.018000000000001</v>
      </c>
      <c r="E8" s="135">
        <v>33.771999999999998</v>
      </c>
      <c r="F8" s="135">
        <v>18.398</v>
      </c>
      <c r="G8" s="135">
        <v>84.046999999999997</v>
      </c>
      <c r="H8" s="135">
        <v>31.207000000000001</v>
      </c>
    </row>
    <row r="9" spans="1:39" x14ac:dyDescent="0.25">
      <c r="A9" s="143" t="s">
        <v>334</v>
      </c>
      <c r="I9" s="135">
        <v>0.23899999999999999</v>
      </c>
      <c r="J9" s="135">
        <v>0.189</v>
      </c>
      <c r="K9" s="135">
        <v>0.35899999999999999</v>
      </c>
      <c r="L9" s="135">
        <v>0.06</v>
      </c>
      <c r="M9" s="135">
        <v>0.76</v>
      </c>
      <c r="N9" s="135">
        <v>-1</v>
      </c>
    </row>
    <row r="10" spans="1:39" x14ac:dyDescent="0.25">
      <c r="A10" s="143" t="s">
        <v>335</v>
      </c>
      <c r="I10" s="135">
        <v>0.114</v>
      </c>
      <c r="J10" s="135">
        <v>3.3000000000000002E-2</v>
      </c>
      <c r="K10" s="135">
        <v>0.312</v>
      </c>
      <c r="L10" s="135">
        <v>6.2E-2</v>
      </c>
      <c r="M10" s="135">
        <v>-1</v>
      </c>
      <c r="N10" s="135">
        <v>-1</v>
      </c>
    </row>
    <row r="11" spans="1:39" x14ac:dyDescent="0.25">
      <c r="A11" s="143" t="s">
        <v>336</v>
      </c>
      <c r="I11" s="135">
        <v>0.28799999999999998</v>
      </c>
      <c r="J11" s="135">
        <v>0.32700000000000001</v>
      </c>
      <c r="K11" s="135">
        <v>0.61699999999999999</v>
      </c>
      <c r="L11" s="135">
        <v>4.2999999999999997E-2</v>
      </c>
      <c r="M11" s="135">
        <v>-1</v>
      </c>
      <c r="N11" s="135">
        <v>-1</v>
      </c>
    </row>
    <row r="12" spans="1:39" x14ac:dyDescent="0.25">
      <c r="A12" s="143" t="s">
        <v>337</v>
      </c>
      <c r="I12" s="135">
        <v>1.0009999999999999</v>
      </c>
      <c r="J12" s="135">
        <v>0.125</v>
      </c>
      <c r="K12" s="135">
        <v>0.63700000000000001</v>
      </c>
      <c r="L12" s="135">
        <v>9.1999999999999998E-2</v>
      </c>
      <c r="M12" s="135">
        <v>0.48499999999999999</v>
      </c>
      <c r="N12" s="135">
        <v>-1</v>
      </c>
    </row>
    <row r="13" spans="1:39" x14ac:dyDescent="0.25">
      <c r="A13" s="143" t="s">
        <v>338</v>
      </c>
      <c r="I13" s="135">
        <v>0.16600000000000001</v>
      </c>
      <c r="J13" s="135">
        <v>0.16300000000000001</v>
      </c>
      <c r="K13" s="135">
        <v>0.14099999999999999</v>
      </c>
      <c r="L13" s="135">
        <v>8.5000000000000006E-2</v>
      </c>
      <c r="M13" s="135">
        <v>0.2</v>
      </c>
      <c r="N13" s="135">
        <v>-1</v>
      </c>
    </row>
    <row r="14" spans="1:39" x14ac:dyDescent="0.25">
      <c r="A14" s="143" t="s">
        <v>339</v>
      </c>
      <c r="I14" s="135">
        <v>0.20799999999999999</v>
      </c>
      <c r="J14" s="135">
        <v>0.161</v>
      </c>
      <c r="K14" s="135">
        <v>0.14099999999999999</v>
      </c>
      <c r="L14" s="135">
        <v>8.5000000000000006E-2</v>
      </c>
      <c r="M14" s="135">
        <v>-1</v>
      </c>
      <c r="N14" s="135">
        <v>-1</v>
      </c>
    </row>
    <row r="15" spans="1:39" x14ac:dyDescent="0.25">
      <c r="A15" s="143" t="s">
        <v>340</v>
      </c>
      <c r="I15" s="135">
        <v>48.832000000000001</v>
      </c>
      <c r="J15" s="135">
        <v>37.643000000000001</v>
      </c>
      <c r="K15" s="135">
        <v>33.140999999999998</v>
      </c>
      <c r="L15" s="135">
        <v>19.983000000000001</v>
      </c>
      <c r="M15" s="135">
        <v>-1</v>
      </c>
      <c r="N15" s="135">
        <v>-1</v>
      </c>
      <c r="S15" s="135">
        <v>1.6E-2</v>
      </c>
      <c r="T15" s="135">
        <v>0.08</v>
      </c>
      <c r="U15" s="135">
        <v>0.112</v>
      </c>
      <c r="V15" s="135">
        <v>0.03</v>
      </c>
      <c r="W15" s="135">
        <v>3.1E-2</v>
      </c>
      <c r="X15" s="135">
        <v>31.68</v>
      </c>
      <c r="Y15" s="135">
        <v>48.296999999999997</v>
      </c>
    </row>
    <row r="16" spans="1:39" x14ac:dyDescent="0.25">
      <c r="A16" s="143" t="s">
        <v>341</v>
      </c>
      <c r="I16" s="135">
        <v>58.168999999999997</v>
      </c>
      <c r="J16" s="135">
        <v>57.203000000000003</v>
      </c>
      <c r="K16" s="135">
        <v>49.62</v>
      </c>
      <c r="L16" s="135">
        <v>29.815000000000001</v>
      </c>
      <c r="M16" s="135">
        <v>70.278000000000006</v>
      </c>
      <c r="N16" s="135">
        <v>-1</v>
      </c>
      <c r="S16" s="135">
        <v>1.7000000000000001E-2</v>
      </c>
      <c r="T16" s="135">
        <v>2.9000000000000001E-2</v>
      </c>
      <c r="U16" s="135">
        <v>3.1E-2</v>
      </c>
      <c r="V16" s="135">
        <v>1.9E-2</v>
      </c>
      <c r="W16" s="135">
        <v>1.4E-2</v>
      </c>
      <c r="X16" s="135">
        <v>20.318000000000001</v>
      </c>
      <c r="Y16" s="135">
        <v>22.550999999999998</v>
      </c>
    </row>
    <row r="17" spans="1:25" x14ac:dyDescent="0.25">
      <c r="A17" s="143" t="s">
        <v>342</v>
      </c>
      <c r="I17" s="135">
        <v>3.9990000000000001</v>
      </c>
      <c r="J17" s="135">
        <v>3.9319999999999999</v>
      </c>
      <c r="K17" s="135">
        <v>3.411</v>
      </c>
      <c r="L17" s="135">
        <v>2.0499999999999998</v>
      </c>
      <c r="M17" s="135">
        <v>4.8310000000000004</v>
      </c>
      <c r="N17" s="135">
        <v>-1</v>
      </c>
      <c r="S17" s="135">
        <v>2.1000000000000001E-2</v>
      </c>
      <c r="T17" s="135">
        <v>5.6000000000000001E-2</v>
      </c>
      <c r="U17" s="135">
        <v>0.105</v>
      </c>
      <c r="V17" s="135">
        <v>2.8000000000000001E-2</v>
      </c>
      <c r="W17" s="135">
        <v>2.5000000000000001E-2</v>
      </c>
      <c r="X17" s="135">
        <v>29.677</v>
      </c>
      <c r="Y17" s="135">
        <v>38.347000000000001</v>
      </c>
    </row>
    <row r="18" spans="1:25" x14ac:dyDescent="0.25">
      <c r="A18" s="143" t="s">
        <v>343</v>
      </c>
      <c r="O18" s="135">
        <v>7.8E-2</v>
      </c>
      <c r="P18" s="135">
        <v>2.9000000000000001E-2</v>
      </c>
      <c r="Q18" s="135">
        <v>4.3999999999999997E-2</v>
      </c>
      <c r="R18" s="135">
        <v>9.6000000000000002E-2</v>
      </c>
      <c r="S18" s="135">
        <v>7.0000000000000001E-3</v>
      </c>
      <c r="T18" s="135">
        <v>0.13500000000000001</v>
      </c>
      <c r="U18" s="135">
        <v>0.19</v>
      </c>
      <c r="V18" s="135">
        <v>0.04</v>
      </c>
      <c r="W18" s="135">
        <v>0.05</v>
      </c>
      <c r="X18" s="135">
        <v>41.817999999999998</v>
      </c>
      <c r="Y18" s="135">
        <v>78.620999999999995</v>
      </c>
    </row>
    <row r="19" spans="1:25" x14ac:dyDescent="0.25">
      <c r="A19" s="143" t="s">
        <v>320</v>
      </c>
      <c r="O19" s="135">
        <v>1.6E-2</v>
      </c>
      <c r="P19" s="135">
        <v>1.7000000000000001E-2</v>
      </c>
      <c r="Q19" s="135">
        <v>2.1000000000000001E-2</v>
      </c>
      <c r="R19" s="135">
        <v>7.0000000000000001E-3</v>
      </c>
    </row>
    <row r="20" spans="1:25" x14ac:dyDescent="0.25">
      <c r="A20" s="143" t="s">
        <v>321</v>
      </c>
      <c r="O20" s="135">
        <v>0.08</v>
      </c>
      <c r="P20" s="135">
        <v>2.9000000000000001E-2</v>
      </c>
      <c r="Q20" s="135">
        <v>5.6000000000000001E-2</v>
      </c>
      <c r="R20" s="135">
        <v>0.13500000000000001</v>
      </c>
    </row>
    <row r="21" spans="1:25" x14ac:dyDescent="0.25">
      <c r="A21" s="143" t="s">
        <v>322</v>
      </c>
      <c r="O21" s="135">
        <v>0.112</v>
      </c>
      <c r="P21" s="135">
        <v>3.1E-2</v>
      </c>
      <c r="Q21" s="135">
        <v>0.105</v>
      </c>
      <c r="R21" s="135">
        <v>0.19</v>
      </c>
    </row>
    <row r="22" spans="1:25" x14ac:dyDescent="0.25">
      <c r="A22" s="143" t="s">
        <v>323</v>
      </c>
      <c r="O22" s="135">
        <v>0.03</v>
      </c>
      <c r="P22" s="135">
        <v>1.9E-2</v>
      </c>
      <c r="Q22" s="135">
        <v>2.8000000000000001E-2</v>
      </c>
      <c r="R22" s="135">
        <v>0.04</v>
      </c>
    </row>
    <row r="23" spans="1:25" x14ac:dyDescent="0.25">
      <c r="A23" s="143" t="s">
        <v>324</v>
      </c>
      <c r="O23" s="135">
        <v>3.1E-2</v>
      </c>
      <c r="P23" s="135">
        <v>1.4E-2</v>
      </c>
      <c r="Q23" s="135">
        <v>2.5000000000000001E-2</v>
      </c>
      <c r="R23" s="135">
        <v>0.05</v>
      </c>
    </row>
    <row r="24" spans="1:25" x14ac:dyDescent="0.25">
      <c r="A24" s="143" t="s">
        <v>325</v>
      </c>
      <c r="O24" s="135">
        <v>31.68</v>
      </c>
      <c r="P24" s="135">
        <v>20.318000000000001</v>
      </c>
      <c r="Q24" s="135">
        <v>29.677</v>
      </c>
      <c r="R24" s="135">
        <v>41.817999999999998</v>
      </c>
    </row>
    <row r="25" spans="1:25" x14ac:dyDescent="0.25">
      <c r="A25" s="143" t="s">
        <v>326</v>
      </c>
      <c r="O25" s="135">
        <v>48.296999999999997</v>
      </c>
      <c r="P25" s="135">
        <v>22.550999999999998</v>
      </c>
      <c r="Q25" s="135">
        <v>38.347000000000001</v>
      </c>
      <c r="R25" s="135">
        <v>78.620999999999995</v>
      </c>
    </row>
    <row r="26" spans="1:25" x14ac:dyDescent="0.25">
      <c r="A26" s="146"/>
    </row>
    <row r="27" spans="1:25" x14ac:dyDescent="0.25">
      <c r="A27" s="146"/>
    </row>
    <row r="28" spans="1:25" x14ac:dyDescent="0.25">
      <c r="A28" s="146"/>
    </row>
    <row r="29" spans="1:25" x14ac:dyDescent="0.25">
      <c r="A29" s="146"/>
    </row>
    <row r="30" spans="1:25" x14ac:dyDescent="0.25">
      <c r="A30" s="146"/>
    </row>
    <row r="31" spans="1:25" x14ac:dyDescent="0.25">
      <c r="A31" s="146"/>
    </row>
    <row r="32" spans="1:25" x14ac:dyDescent="0.25">
      <c r="A32" s="146"/>
    </row>
    <row r="33" spans="1:1" x14ac:dyDescent="0.25">
      <c r="A33" s="146"/>
    </row>
    <row r="34" spans="1:1" x14ac:dyDescent="0.25">
      <c r="A34" s="146"/>
    </row>
    <row r="35" spans="1:1" x14ac:dyDescent="0.25">
      <c r="A35" s="146"/>
    </row>
    <row r="36" spans="1:1" x14ac:dyDescent="0.25">
      <c r="A36" s="146"/>
    </row>
    <row r="37" spans="1:1" x14ac:dyDescent="0.25">
      <c r="A37" s="146"/>
    </row>
    <row r="38" spans="1:1" x14ac:dyDescent="0.25">
      <c r="A38" s="146"/>
    </row>
    <row r="39" spans="1:1" x14ac:dyDescent="0.25">
      <c r="A39" s="146"/>
    </row>
    <row r="40" spans="1:1" x14ac:dyDescent="0.25">
      <c r="A40" s="146"/>
    </row>
    <row r="41" spans="1:1" x14ac:dyDescent="0.25">
      <c r="A41" s="146"/>
    </row>
    <row r="42" spans="1:1" x14ac:dyDescent="0.25">
      <c r="A42" s="146"/>
    </row>
    <row r="43" spans="1:1" x14ac:dyDescent="0.25">
      <c r="A43" s="146"/>
    </row>
    <row r="44" spans="1:1" x14ac:dyDescent="0.25">
      <c r="A44" s="146"/>
    </row>
    <row r="45" spans="1:1" x14ac:dyDescent="0.25">
      <c r="A45" s="146"/>
    </row>
    <row r="46" spans="1:1" x14ac:dyDescent="0.25">
      <c r="A46" s="146"/>
    </row>
    <row r="47" spans="1:1" x14ac:dyDescent="0.25">
      <c r="A47" s="146"/>
    </row>
    <row r="48" spans="1:1" x14ac:dyDescent="0.25">
      <c r="A48" s="146"/>
    </row>
    <row r="49" spans="1:1" x14ac:dyDescent="0.25">
      <c r="A49" s="146"/>
    </row>
    <row r="50" spans="1:1" x14ac:dyDescent="0.25">
      <c r="A50" s="146"/>
    </row>
    <row r="51" spans="1:1" x14ac:dyDescent="0.25">
      <c r="A51" s="146"/>
    </row>
    <row r="52" spans="1:1" x14ac:dyDescent="0.25">
      <c r="A52" s="146"/>
    </row>
  </sheetData>
  <conditionalFormatting sqref="B2:AM52">
    <cfRule type="expression" dxfId="5" priority="2">
      <formula>B2&lt;0</formula>
    </cfRule>
    <cfRule type="expression" dxfId="4" priority="3">
      <formula>B2=""</formula>
    </cfRule>
    <cfRule type="expression" dxfId="3" priority="1">
      <formula>B2&gt;$A$1</formula>
    </cfRule>
  </conditionalFormatting>
  <pageMargins left="0.7" right="0.7" top="0.75" bottom="0.75" header="0.3" footer="0.3"/>
  <pageSetup orientation="portrai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AM52"/>
  <sheetViews>
    <sheetView workbookViewId="0">
      <selection activeCell="D9" sqref="D9"/>
    </sheetView>
  </sheetViews>
  <sheetFormatPr baseColWidth="10" defaultColWidth="11.42578125" defaultRowHeight="15" x14ac:dyDescent="0.25"/>
  <cols>
    <col min="1" max="1" width="11.28515625" style="135" bestFit="1" customWidth="1"/>
    <col min="2" max="2" width="6" style="135" bestFit="1" customWidth="1"/>
    <col min="3" max="3" width="5.7109375" style="135" bestFit="1" customWidth="1"/>
    <col min="4" max="4" width="16.140625" style="135" bestFit="1" customWidth="1"/>
    <col min="5" max="5" width="6.7109375" style="135" bestFit="1" customWidth="1"/>
    <col min="6" max="6" width="17.85546875" style="135" bestFit="1" customWidth="1"/>
    <col min="7" max="7" width="8.42578125" style="135" bestFit="1" customWidth="1"/>
    <col min="8" max="8" width="12" style="135" bestFit="1" customWidth="1"/>
    <col min="9" max="9" width="14.140625" style="135" bestFit="1" customWidth="1"/>
    <col min="10" max="10" width="14.85546875" style="135" bestFit="1" customWidth="1"/>
    <col min="11" max="11" width="14.140625" style="135" bestFit="1" customWidth="1"/>
    <col min="12" max="12" width="14.85546875" style="135" bestFit="1" customWidth="1"/>
    <col min="13" max="13" width="14" style="135" bestFit="1" customWidth="1"/>
    <col min="14" max="14" width="14.7109375" style="135" bestFit="1" customWidth="1"/>
    <col min="15" max="15" width="13.28515625" style="135" bestFit="1" customWidth="1"/>
    <col min="16" max="16" width="12.85546875" style="135" bestFit="1" customWidth="1"/>
    <col min="17" max="17" width="12.7109375" style="135" bestFit="1" customWidth="1"/>
    <col min="18" max="18" width="18.28515625" style="135" bestFit="1" customWidth="1"/>
    <col min="19" max="19" width="19" style="135" bestFit="1" customWidth="1"/>
    <col min="20" max="20" width="18.28515625" style="135" bestFit="1" customWidth="1"/>
    <col min="21" max="21" width="19" style="135" bestFit="1" customWidth="1"/>
    <col min="22" max="22" width="18.140625" style="135" bestFit="1" customWidth="1"/>
    <col min="23" max="23" width="18.85546875" style="135" bestFit="1" customWidth="1"/>
    <col min="24" max="24" width="17.42578125" style="135" bestFit="1" customWidth="1"/>
    <col min="25" max="25" width="17" style="135" bestFit="1" customWidth="1"/>
    <col min="26" max="26" width="15.42578125" style="135" bestFit="1" customWidth="1"/>
    <col min="27" max="27" width="23.7109375" style="135" bestFit="1" customWidth="1"/>
    <col min="28" max="28" width="13.5703125" style="135" bestFit="1" customWidth="1"/>
    <col min="29" max="29" width="14.7109375" style="135" bestFit="1" customWidth="1"/>
    <col min="30" max="30" width="16.5703125" style="135" bestFit="1" customWidth="1"/>
    <col min="31" max="31" width="14.140625" style="135" bestFit="1" customWidth="1"/>
    <col min="32" max="32" width="14.7109375" style="135" bestFit="1" customWidth="1"/>
    <col min="33" max="33" width="16.7109375" style="135" bestFit="1" customWidth="1"/>
    <col min="34" max="34" width="17.85546875" style="135" bestFit="1" customWidth="1"/>
    <col min="35" max="35" width="16.28515625" style="135" bestFit="1" customWidth="1"/>
    <col min="36" max="36" width="17.5703125" style="135" bestFit="1" customWidth="1"/>
    <col min="37" max="37" width="19.85546875" style="135" bestFit="1" customWidth="1"/>
    <col min="38" max="38" width="12.42578125" style="135" bestFit="1" customWidth="1"/>
    <col min="39" max="39" width="11.140625" style="135" bestFit="1" customWidth="1"/>
    <col min="40" max="49" width="11.42578125" style="135" customWidth="1"/>
    <col min="50" max="16384" width="11.42578125" style="135"/>
  </cols>
  <sheetData>
    <row r="1" spans="1:39" x14ac:dyDescent="0.25">
      <c r="A1" s="135" t="s">
        <v>319</v>
      </c>
      <c r="B1" s="143" t="s">
        <v>344</v>
      </c>
      <c r="C1" s="143" t="s">
        <v>208</v>
      </c>
      <c r="D1" s="143" t="s">
        <v>345</v>
      </c>
      <c r="E1" s="143" t="s">
        <v>346</v>
      </c>
      <c r="F1" s="143" t="s">
        <v>347</v>
      </c>
      <c r="G1" s="144"/>
      <c r="H1" s="145"/>
      <c r="I1" s="145"/>
      <c r="J1" s="145"/>
      <c r="K1" s="145"/>
      <c r="L1" s="145"/>
      <c r="M1" s="145"/>
      <c r="N1" s="145"/>
      <c r="O1" s="145"/>
      <c r="P1" s="145"/>
      <c r="Q1" s="145"/>
      <c r="R1" s="145"/>
      <c r="S1" s="145"/>
      <c r="T1" s="145"/>
      <c r="U1" s="145"/>
      <c r="V1" s="145"/>
      <c r="W1" s="145"/>
      <c r="X1" s="145"/>
      <c r="Y1" s="145"/>
      <c r="Z1" s="146"/>
      <c r="AA1" s="146"/>
      <c r="AB1" s="146"/>
      <c r="AC1" s="146"/>
      <c r="AD1" s="146"/>
      <c r="AE1" s="146"/>
      <c r="AF1" s="146"/>
      <c r="AG1" s="146"/>
      <c r="AH1" s="146"/>
      <c r="AI1" s="146"/>
      <c r="AJ1" s="146"/>
      <c r="AK1" s="146"/>
      <c r="AL1" s="146"/>
      <c r="AM1" s="146"/>
    </row>
    <row r="2" spans="1:39" x14ac:dyDescent="0.25">
      <c r="A2" s="143" t="s">
        <v>348</v>
      </c>
      <c r="B2" s="147">
        <v>2.9000000000000001E-2</v>
      </c>
      <c r="C2" s="135" t="s">
        <v>349</v>
      </c>
      <c r="D2" s="147">
        <v>15.032999999999999</v>
      </c>
      <c r="E2" s="135" t="s">
        <v>350</v>
      </c>
      <c r="F2" s="147">
        <v>84.046999999999997</v>
      </c>
    </row>
    <row r="3" spans="1:39" x14ac:dyDescent="0.25">
      <c r="A3" s="143" t="s">
        <v>61</v>
      </c>
      <c r="B3" s="147">
        <v>3.3000000000000002E-2</v>
      </c>
      <c r="C3" s="135" t="s">
        <v>351</v>
      </c>
      <c r="D3" s="147">
        <v>29.815000000000001</v>
      </c>
      <c r="E3" s="135" t="s">
        <v>352</v>
      </c>
      <c r="F3" s="147">
        <v>70.278000000000006</v>
      </c>
    </row>
    <row r="4" spans="1:39" x14ac:dyDescent="0.25">
      <c r="A4" s="143" t="s">
        <v>353</v>
      </c>
      <c r="B4" s="147">
        <v>7.0000000000000001E-3</v>
      </c>
      <c r="C4" s="135" t="s">
        <v>354</v>
      </c>
      <c r="D4" s="147">
        <v>22.550999999999998</v>
      </c>
      <c r="E4" s="135" t="s">
        <v>355</v>
      </c>
      <c r="F4" s="147">
        <v>78.620999999999995</v>
      </c>
    </row>
    <row r="5" spans="1:39" x14ac:dyDescent="0.25">
      <c r="A5" s="145"/>
    </row>
    <row r="6" spans="1:39" x14ac:dyDescent="0.25">
      <c r="A6" s="145"/>
    </row>
    <row r="7" spans="1:39" x14ac:dyDescent="0.25">
      <c r="A7" s="145"/>
    </row>
    <row r="8" spans="1:39" x14ac:dyDescent="0.25">
      <c r="A8" s="145"/>
    </row>
    <row r="9" spans="1:39" x14ac:dyDescent="0.25">
      <c r="A9" s="145"/>
    </row>
    <row r="10" spans="1:39" x14ac:dyDescent="0.25">
      <c r="A10" s="145"/>
    </row>
    <row r="11" spans="1:39" x14ac:dyDescent="0.25">
      <c r="A11" s="145"/>
    </row>
    <row r="12" spans="1:39" x14ac:dyDescent="0.25">
      <c r="A12" s="145"/>
    </row>
    <row r="13" spans="1:39" x14ac:dyDescent="0.25">
      <c r="A13" s="145"/>
    </row>
    <row r="14" spans="1:39" x14ac:dyDescent="0.25">
      <c r="A14" s="145"/>
    </row>
    <row r="15" spans="1:39" x14ac:dyDescent="0.25">
      <c r="A15" s="145"/>
    </row>
    <row r="16" spans="1:39" x14ac:dyDescent="0.25">
      <c r="A16" s="145"/>
    </row>
    <row r="17" spans="1:1" x14ac:dyDescent="0.25">
      <c r="A17" s="145"/>
    </row>
    <row r="18" spans="1:1" x14ac:dyDescent="0.25">
      <c r="A18" s="145"/>
    </row>
    <row r="19" spans="1:1" x14ac:dyDescent="0.25">
      <c r="A19" s="146"/>
    </row>
    <row r="20" spans="1:1" x14ac:dyDescent="0.25">
      <c r="A20" s="146"/>
    </row>
    <row r="21" spans="1:1" x14ac:dyDescent="0.25">
      <c r="A21" s="146"/>
    </row>
    <row r="22" spans="1:1" x14ac:dyDescent="0.25">
      <c r="A22" s="146"/>
    </row>
    <row r="23" spans="1:1" x14ac:dyDescent="0.25">
      <c r="A23" s="146"/>
    </row>
    <row r="24" spans="1:1" x14ac:dyDescent="0.25">
      <c r="A24" s="146"/>
    </row>
    <row r="25" spans="1:1" x14ac:dyDescent="0.25">
      <c r="A25" s="146"/>
    </row>
    <row r="26" spans="1:1" x14ac:dyDescent="0.25">
      <c r="A26" s="146"/>
    </row>
    <row r="27" spans="1:1" x14ac:dyDescent="0.25">
      <c r="A27" s="146"/>
    </row>
    <row r="28" spans="1:1" x14ac:dyDescent="0.25">
      <c r="A28" s="146"/>
    </row>
    <row r="29" spans="1:1" x14ac:dyDescent="0.25">
      <c r="A29" s="146"/>
    </row>
    <row r="30" spans="1:1" x14ac:dyDescent="0.25">
      <c r="A30" s="146"/>
    </row>
    <row r="31" spans="1:1" x14ac:dyDescent="0.25">
      <c r="A31" s="146"/>
    </row>
    <row r="32" spans="1:1" x14ac:dyDescent="0.25">
      <c r="A32" s="146"/>
    </row>
    <row r="33" spans="1:1" x14ac:dyDescent="0.25">
      <c r="A33" s="146"/>
    </row>
    <row r="34" spans="1:1" x14ac:dyDescent="0.25">
      <c r="A34" s="146"/>
    </row>
    <row r="35" spans="1:1" x14ac:dyDescent="0.25">
      <c r="A35" s="146"/>
    </row>
    <row r="36" spans="1:1" x14ac:dyDescent="0.25">
      <c r="A36" s="146"/>
    </row>
    <row r="37" spans="1:1" x14ac:dyDescent="0.25">
      <c r="A37" s="146"/>
    </row>
    <row r="38" spans="1:1" x14ac:dyDescent="0.25">
      <c r="A38" s="146"/>
    </row>
    <row r="39" spans="1:1" x14ac:dyDescent="0.25">
      <c r="A39" s="146"/>
    </row>
    <row r="40" spans="1:1" x14ac:dyDescent="0.25">
      <c r="A40" s="146"/>
    </row>
    <row r="41" spans="1:1" x14ac:dyDescent="0.25">
      <c r="A41" s="146"/>
    </row>
    <row r="42" spans="1:1" x14ac:dyDescent="0.25">
      <c r="A42" s="146"/>
    </row>
    <row r="43" spans="1:1" x14ac:dyDescent="0.25">
      <c r="A43" s="146"/>
    </row>
    <row r="44" spans="1:1" x14ac:dyDescent="0.25">
      <c r="A44" s="146"/>
    </row>
    <row r="45" spans="1:1" x14ac:dyDescent="0.25">
      <c r="A45" s="146"/>
    </row>
    <row r="46" spans="1:1" x14ac:dyDescent="0.25">
      <c r="A46" s="146"/>
    </row>
    <row r="47" spans="1:1" x14ac:dyDescent="0.25">
      <c r="A47" s="146"/>
    </row>
    <row r="48" spans="1:1" x14ac:dyDescent="0.25">
      <c r="A48" s="146"/>
    </row>
    <row r="49" spans="1:1" x14ac:dyDescent="0.25">
      <c r="A49" s="146"/>
    </row>
    <row r="50" spans="1:1" x14ac:dyDescent="0.25">
      <c r="A50" s="146"/>
    </row>
    <row r="51" spans="1:1" x14ac:dyDescent="0.25">
      <c r="A51" s="146"/>
    </row>
    <row r="52" spans="1:1" x14ac:dyDescent="0.25">
      <c r="A52" s="146"/>
    </row>
  </sheetData>
  <conditionalFormatting sqref="B2:AM52">
    <cfRule type="expression" dxfId="2" priority="2">
      <formula>B2&lt;0</formula>
    </cfRule>
    <cfRule type="expression" dxfId="1" priority="3">
      <formula>B2=""</formula>
    </cfRule>
  </conditionalFormatting>
  <conditionalFormatting sqref="B2:B4 D2:D4 F2:F4">
    <cfRule type="expression" dxfId="0" priority="1">
      <formula>B2&gt;$A$1</formula>
    </cfRule>
  </conditionalFormatting>
  <pageMargins left="0.7" right="0.7" top="0.75" bottom="0.75" header="0.3" footer="0.3"/>
  <pageSetup orientation="portrai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6">
    <tabColor rgb="FFFFFF00"/>
  </sheetPr>
  <dimension ref="A1:J52"/>
  <sheetViews>
    <sheetView workbookViewId="0">
      <selection activeCell="M15" sqref="M15"/>
    </sheetView>
  </sheetViews>
  <sheetFormatPr baseColWidth="10" defaultRowHeight="15" x14ac:dyDescent="0.25"/>
  <cols>
    <col min="1" max="1" width="3" style="75" bestFit="1" customWidth="1"/>
    <col min="2" max="2" width="15" style="142" bestFit="1" customWidth="1"/>
    <col min="3" max="3" width="11.85546875" style="142" bestFit="1" customWidth="1"/>
    <col min="4" max="4" width="8.85546875" style="142" bestFit="1" customWidth="1"/>
    <col min="8" max="8" width="11.28515625" style="142" bestFit="1" customWidth="1"/>
    <col min="9" max="9" width="6.140625" style="142" bestFit="1" customWidth="1"/>
    <col min="10" max="10" width="6.28515625" style="142" bestFit="1" customWidth="1"/>
  </cols>
  <sheetData>
    <row r="1" spans="1:10" s="75" customFormat="1" x14ac:dyDescent="0.25">
      <c r="B1" s="75" t="str">
        <f>'raw grasp info'!B1</f>
        <v>grasp</v>
      </c>
      <c r="C1" s="75" t="s">
        <v>356</v>
      </c>
      <c r="D1" s="75" t="s">
        <v>208</v>
      </c>
      <c r="E1" s="75" t="s">
        <v>357</v>
      </c>
      <c r="F1" s="75" t="s">
        <v>358</v>
      </c>
      <c r="I1" s="75" t="s">
        <v>357</v>
      </c>
      <c r="J1" s="75" t="s">
        <v>358</v>
      </c>
    </row>
    <row r="2" spans="1:10" x14ac:dyDescent="0.25">
      <c r="A2" s="75">
        <f>'raw grasp info'!A2</f>
        <v>0</v>
      </c>
      <c r="B2" t="str">
        <f>'raw grasp info'!B2</f>
        <v>petri-c8</v>
      </c>
      <c r="C2" t="str">
        <f t="shared" ref="C2:C33" si="0">SUBSTITUTE(UPPER(LEFT(B2,SEARCH("-",B2)-1)),"_"," ")</f>
        <v>PETRI</v>
      </c>
      <c r="D2" t="str">
        <f t="shared" ref="D2:D33" si="1">UPPER(SUBSTITUTE(B2,CONCATENATE(SUBSTITUTE(LOWER(C2)," ","_"),"-"),""))</f>
        <v>C8</v>
      </c>
      <c r="E2">
        <f t="shared" ref="E2:E33" si="2">INDEX($H$2:$J$16,MATCH(C2,$H$2:$H$16,),2)</f>
        <v>1</v>
      </c>
      <c r="F2">
        <f t="shared" ref="F2:F33" si="3">INDEX($H$2:$J$16,MATCH(C2,$H$2:$H$16,),3)</f>
        <v>7</v>
      </c>
      <c r="H2" t="str">
        <f>C2</f>
        <v>PETRI</v>
      </c>
      <c r="I2">
        <f t="shared" ref="I2:I16" si="4">INDEX($A$1:$A$52,MATCH(H2,$C$1:$C$52,0))+1</f>
        <v>1</v>
      </c>
      <c r="J2">
        <f t="shared" ref="J2:J16" si="5">LOOKUP(2,1/($C$1:$C$52=H2),$A$1:$A$52)+1</f>
        <v>7</v>
      </c>
    </row>
    <row r="3" spans="1:10" x14ac:dyDescent="0.25">
      <c r="A3" s="75">
        <f>'raw grasp info'!A3</f>
        <v>1</v>
      </c>
      <c r="B3" t="str">
        <f>'raw grasp info'!B3</f>
        <v>petri-c12</v>
      </c>
      <c r="C3" t="str">
        <f t="shared" si="0"/>
        <v>PETRI</v>
      </c>
      <c r="D3" t="str">
        <f t="shared" si="1"/>
        <v>C12</v>
      </c>
      <c r="E3">
        <f t="shared" si="2"/>
        <v>1</v>
      </c>
      <c r="F3">
        <f t="shared" si="3"/>
        <v>7</v>
      </c>
      <c r="H3" t="str">
        <f t="shared" ref="H3:H16" si="6">INDEX($C$2:$C$52,J2+1)</f>
        <v>MARKER</v>
      </c>
      <c r="I3">
        <f t="shared" si="4"/>
        <v>8</v>
      </c>
      <c r="J3">
        <f t="shared" si="5"/>
        <v>13</v>
      </c>
    </row>
    <row r="4" spans="1:10" x14ac:dyDescent="0.25">
      <c r="A4" s="75">
        <f>'raw grasp info'!A4</f>
        <v>2</v>
      </c>
      <c r="B4" t="str">
        <f>'raw grasp info'!B4</f>
        <v>petri-t+1</v>
      </c>
      <c r="C4" t="str">
        <f t="shared" si="0"/>
        <v>PETRI</v>
      </c>
      <c r="D4" t="str">
        <f t="shared" si="1"/>
        <v>T+1</v>
      </c>
      <c r="E4">
        <f t="shared" si="2"/>
        <v>1</v>
      </c>
      <c r="F4">
        <f t="shared" si="3"/>
        <v>7</v>
      </c>
      <c r="H4" t="str">
        <f t="shared" si="6"/>
        <v>MARKER CAP</v>
      </c>
      <c r="I4">
        <f t="shared" si="4"/>
        <v>14</v>
      </c>
      <c r="J4">
        <f t="shared" si="5"/>
        <v>17</v>
      </c>
    </row>
    <row r="5" spans="1:10" x14ac:dyDescent="0.25">
      <c r="A5" s="75">
        <f>'raw grasp info'!A5</f>
        <v>3</v>
      </c>
      <c r="B5" t="str">
        <f>'raw grasp info'!B5</f>
        <v>petri-t+2</v>
      </c>
      <c r="C5" t="str">
        <f t="shared" si="0"/>
        <v>PETRI</v>
      </c>
      <c r="D5" t="str">
        <f t="shared" si="1"/>
        <v>T+2</v>
      </c>
      <c r="E5">
        <f t="shared" si="2"/>
        <v>1</v>
      </c>
      <c r="F5">
        <f t="shared" si="3"/>
        <v>7</v>
      </c>
      <c r="H5" t="str">
        <f t="shared" si="6"/>
        <v>KIT</v>
      </c>
      <c r="I5">
        <f t="shared" si="4"/>
        <v>18</v>
      </c>
      <c r="J5">
        <f t="shared" si="5"/>
        <v>19</v>
      </c>
    </row>
    <row r="6" spans="1:10" x14ac:dyDescent="0.25">
      <c r="A6" s="75">
        <f>'raw grasp info'!A6</f>
        <v>4</v>
      </c>
      <c r="B6" t="str">
        <f>'raw grasp info'!B6</f>
        <v>petri-t+3.5</v>
      </c>
      <c r="C6" t="str">
        <f t="shared" si="0"/>
        <v>PETRI</v>
      </c>
      <c r="D6" t="str">
        <f t="shared" si="1"/>
        <v>T+3.5</v>
      </c>
      <c r="E6">
        <f t="shared" si="2"/>
        <v>1</v>
      </c>
      <c r="F6">
        <f t="shared" si="3"/>
        <v>7</v>
      </c>
      <c r="H6" t="str">
        <f t="shared" si="6"/>
        <v>KIT TAB</v>
      </c>
      <c r="I6">
        <f t="shared" si="4"/>
        <v>20</v>
      </c>
      <c r="J6">
        <f t="shared" si="5"/>
        <v>20</v>
      </c>
    </row>
    <row r="7" spans="1:10" x14ac:dyDescent="0.25">
      <c r="A7" s="75">
        <f>'raw grasp info'!A7</f>
        <v>5</v>
      </c>
      <c r="B7" t="str">
        <f>'raw grasp info'!B7</f>
        <v>petri-t+4</v>
      </c>
      <c r="C7" t="str">
        <f t="shared" si="0"/>
        <v>PETRI</v>
      </c>
      <c r="D7" t="str">
        <f t="shared" si="1"/>
        <v>T+4</v>
      </c>
      <c r="E7">
        <f t="shared" si="2"/>
        <v>1</v>
      </c>
      <c r="F7">
        <f t="shared" si="3"/>
        <v>7</v>
      </c>
      <c r="H7" t="str">
        <f t="shared" si="6"/>
        <v>CANISTER</v>
      </c>
      <c r="I7">
        <f t="shared" si="4"/>
        <v>21</v>
      </c>
      <c r="J7">
        <f t="shared" si="5"/>
        <v>23</v>
      </c>
    </row>
    <row r="8" spans="1:10" x14ac:dyDescent="0.25">
      <c r="A8" s="75">
        <f>'raw grasp info'!A8</f>
        <v>6</v>
      </c>
      <c r="B8" t="str">
        <f>'raw grasp info'!B8</f>
        <v>petri-t+5</v>
      </c>
      <c r="C8" t="str">
        <f t="shared" si="0"/>
        <v>PETRI</v>
      </c>
      <c r="D8" t="str">
        <f t="shared" si="1"/>
        <v>T+5</v>
      </c>
      <c r="E8">
        <f t="shared" si="2"/>
        <v>1</v>
      </c>
      <c r="F8">
        <f t="shared" si="3"/>
        <v>7</v>
      </c>
      <c r="H8" t="str">
        <f t="shared" si="6"/>
        <v>TUBE</v>
      </c>
      <c r="I8">
        <f t="shared" si="4"/>
        <v>24</v>
      </c>
      <c r="J8">
        <f t="shared" si="5"/>
        <v>27</v>
      </c>
    </row>
    <row r="9" spans="1:10" x14ac:dyDescent="0.25">
      <c r="A9" s="75">
        <f>'raw grasp info'!A9</f>
        <v>7</v>
      </c>
      <c r="B9" t="str">
        <f>'raw grasp info'!B9</f>
        <v>marker-c8</v>
      </c>
      <c r="C9" t="str">
        <f t="shared" si="0"/>
        <v>MARKER</v>
      </c>
      <c r="D9" t="str">
        <f t="shared" si="1"/>
        <v>C8</v>
      </c>
      <c r="E9">
        <f t="shared" si="2"/>
        <v>8</v>
      </c>
      <c r="F9">
        <f t="shared" si="3"/>
        <v>13</v>
      </c>
      <c r="H9" t="str">
        <f t="shared" si="6"/>
        <v>NEEDLE</v>
      </c>
      <c r="I9">
        <f t="shared" si="4"/>
        <v>28</v>
      </c>
      <c r="J9">
        <f t="shared" si="5"/>
        <v>30</v>
      </c>
    </row>
    <row r="10" spans="1:10" x14ac:dyDescent="0.25">
      <c r="A10" s="75">
        <f>'raw grasp info'!A10</f>
        <v>8</v>
      </c>
      <c r="B10" t="str">
        <f>'raw grasp info'!B10</f>
        <v>marker-f21</v>
      </c>
      <c r="C10" t="str">
        <f t="shared" si="0"/>
        <v>MARKER</v>
      </c>
      <c r="D10" t="str">
        <f t="shared" si="1"/>
        <v>F21</v>
      </c>
      <c r="E10">
        <f t="shared" si="2"/>
        <v>8</v>
      </c>
      <c r="F10">
        <f t="shared" si="3"/>
        <v>13</v>
      </c>
      <c r="H10" t="str">
        <f t="shared" si="6"/>
        <v>NEEDLE CAP</v>
      </c>
      <c r="I10">
        <f t="shared" si="4"/>
        <v>31</v>
      </c>
      <c r="J10">
        <f t="shared" si="5"/>
        <v>32</v>
      </c>
    </row>
    <row r="11" spans="1:10" x14ac:dyDescent="0.25">
      <c r="A11" s="75">
        <f>'raw grasp info'!A11</f>
        <v>9</v>
      </c>
      <c r="B11" t="str">
        <f>'raw grasp info'!B11</f>
        <v>marker-f26</v>
      </c>
      <c r="C11" t="str">
        <f t="shared" si="0"/>
        <v>MARKER</v>
      </c>
      <c r="D11" t="str">
        <f t="shared" si="1"/>
        <v>F26</v>
      </c>
      <c r="E11">
        <f t="shared" si="2"/>
        <v>8</v>
      </c>
      <c r="F11">
        <f t="shared" si="3"/>
        <v>13</v>
      </c>
      <c r="H11" t="str">
        <f t="shared" si="6"/>
        <v>RINSE GLASS</v>
      </c>
      <c r="I11">
        <f t="shared" si="4"/>
        <v>33</v>
      </c>
      <c r="J11">
        <f t="shared" si="5"/>
        <v>37</v>
      </c>
    </row>
    <row r="12" spans="1:10" x14ac:dyDescent="0.25">
      <c r="A12" s="75">
        <f>'raw grasp info'!A12</f>
        <v>10</v>
      </c>
      <c r="B12" t="str">
        <f>'raw grasp info'!B12</f>
        <v>marker-t+6</v>
      </c>
      <c r="C12" t="str">
        <f t="shared" si="0"/>
        <v>MARKER</v>
      </c>
      <c r="D12" t="str">
        <f t="shared" si="1"/>
        <v>T+6</v>
      </c>
      <c r="E12">
        <f t="shared" si="2"/>
        <v>8</v>
      </c>
      <c r="F12">
        <f t="shared" si="3"/>
        <v>13</v>
      </c>
      <c r="H12" t="str">
        <f t="shared" si="6"/>
        <v>RED PLUG</v>
      </c>
      <c r="I12">
        <f t="shared" si="4"/>
        <v>38</v>
      </c>
      <c r="J12">
        <f t="shared" si="5"/>
        <v>40</v>
      </c>
    </row>
    <row r="13" spans="1:10" x14ac:dyDescent="0.25">
      <c r="A13" s="75">
        <f>'raw grasp info'!A13</f>
        <v>11</v>
      </c>
      <c r="B13" t="str">
        <f>'raw grasp info'!B13</f>
        <v>marker-t+8</v>
      </c>
      <c r="C13" t="str">
        <f t="shared" si="0"/>
        <v>MARKER</v>
      </c>
      <c r="D13" t="str">
        <f t="shared" si="1"/>
        <v>T+8</v>
      </c>
      <c r="E13">
        <f t="shared" si="2"/>
        <v>8</v>
      </c>
      <c r="F13">
        <f t="shared" si="3"/>
        <v>13</v>
      </c>
      <c r="H13" t="str">
        <f t="shared" si="6"/>
        <v>GLASS VIAL</v>
      </c>
      <c r="I13">
        <f t="shared" si="4"/>
        <v>41</v>
      </c>
      <c r="J13">
        <f t="shared" si="5"/>
        <v>42</v>
      </c>
    </row>
    <row r="14" spans="1:10" x14ac:dyDescent="0.25">
      <c r="A14" s="75">
        <f>'raw grasp info'!A14</f>
        <v>12</v>
      </c>
      <c r="B14" t="str">
        <f>'raw grasp info'!B14</f>
        <v>marker-t13</v>
      </c>
      <c r="C14" t="str">
        <f t="shared" si="0"/>
        <v>MARKER</v>
      </c>
      <c r="D14" t="str">
        <f t="shared" si="1"/>
        <v>T13</v>
      </c>
      <c r="E14">
        <f t="shared" si="2"/>
        <v>8</v>
      </c>
      <c r="F14">
        <f t="shared" si="3"/>
        <v>13</v>
      </c>
      <c r="H14" t="str">
        <f t="shared" si="6"/>
        <v>YELLOW PLUG</v>
      </c>
      <c r="I14">
        <f t="shared" si="4"/>
        <v>43</v>
      </c>
      <c r="J14">
        <f t="shared" si="5"/>
        <v>45</v>
      </c>
    </row>
    <row r="15" spans="1:10" x14ac:dyDescent="0.25">
      <c r="A15" s="75">
        <f>'raw grasp info'!A15</f>
        <v>13</v>
      </c>
      <c r="B15" t="str">
        <f>'raw grasp info'!B15</f>
        <v>marker_cap-c16</v>
      </c>
      <c r="C15" t="str">
        <f t="shared" si="0"/>
        <v>MARKER CAP</v>
      </c>
      <c r="D15" t="str">
        <f t="shared" si="1"/>
        <v>C16</v>
      </c>
      <c r="E15">
        <f t="shared" si="2"/>
        <v>14</v>
      </c>
      <c r="F15">
        <f t="shared" si="3"/>
        <v>17</v>
      </c>
      <c r="H15" t="str">
        <f t="shared" si="6"/>
        <v>TUBE CLAMP</v>
      </c>
      <c r="I15">
        <f t="shared" si="4"/>
        <v>46</v>
      </c>
      <c r="J15">
        <f t="shared" si="5"/>
        <v>49</v>
      </c>
    </row>
    <row r="16" spans="1:10" x14ac:dyDescent="0.25">
      <c r="A16" s="75">
        <f>'raw grasp info'!A16</f>
        <v>14</v>
      </c>
      <c r="B16" t="str">
        <f>'raw grasp info'!B16</f>
        <v>marker_cap-f17</v>
      </c>
      <c r="C16" t="str">
        <f t="shared" si="0"/>
        <v>MARKER CAP</v>
      </c>
      <c r="D16" t="str">
        <f t="shared" si="1"/>
        <v>F17</v>
      </c>
      <c r="E16">
        <f t="shared" si="2"/>
        <v>14</v>
      </c>
      <c r="F16">
        <f t="shared" si="3"/>
        <v>17</v>
      </c>
      <c r="H16" t="str">
        <f t="shared" si="6"/>
        <v>SCISSORS</v>
      </c>
      <c r="I16">
        <f t="shared" si="4"/>
        <v>50</v>
      </c>
      <c r="J16">
        <f t="shared" si="5"/>
        <v>51</v>
      </c>
    </row>
    <row r="17" spans="1:6" x14ac:dyDescent="0.25">
      <c r="A17" s="75">
        <f>'raw grasp info'!A17</f>
        <v>15</v>
      </c>
      <c r="B17" t="str">
        <f>'raw grasp info'!B17</f>
        <v>marker_cap-f21</v>
      </c>
      <c r="C17" t="str">
        <f t="shared" si="0"/>
        <v>MARKER CAP</v>
      </c>
      <c r="D17" t="str">
        <f t="shared" si="1"/>
        <v>F21</v>
      </c>
      <c r="E17">
        <f t="shared" si="2"/>
        <v>14</v>
      </c>
      <c r="F17">
        <f t="shared" si="3"/>
        <v>17</v>
      </c>
    </row>
    <row r="18" spans="1:6" x14ac:dyDescent="0.25">
      <c r="A18" s="75">
        <f>'raw grasp info'!A18</f>
        <v>16</v>
      </c>
      <c r="B18" t="str">
        <f>'raw grasp info'!B18</f>
        <v>marker_cap-t16</v>
      </c>
      <c r="C18" t="str">
        <f t="shared" si="0"/>
        <v>MARKER CAP</v>
      </c>
      <c r="D18" t="str">
        <f t="shared" si="1"/>
        <v>T16</v>
      </c>
      <c r="E18">
        <f t="shared" si="2"/>
        <v>14</v>
      </c>
      <c r="F18">
        <f t="shared" si="3"/>
        <v>17</v>
      </c>
    </row>
    <row r="19" spans="1:6" x14ac:dyDescent="0.25">
      <c r="A19" s="75">
        <f>'raw grasp info'!A19</f>
        <v>17</v>
      </c>
      <c r="B19" t="str">
        <f>'raw grasp info'!B19</f>
        <v>kit-c1</v>
      </c>
      <c r="C19" t="str">
        <f t="shared" si="0"/>
        <v>KIT</v>
      </c>
      <c r="D19" t="str">
        <f t="shared" si="1"/>
        <v>C1</v>
      </c>
      <c r="E19">
        <f t="shared" si="2"/>
        <v>18</v>
      </c>
      <c r="F19">
        <f t="shared" si="3"/>
        <v>19</v>
      </c>
    </row>
    <row r="20" spans="1:6" x14ac:dyDescent="0.25">
      <c r="A20" s="75">
        <f>'raw grasp info'!A20</f>
        <v>18</v>
      </c>
      <c r="B20" t="str">
        <f>'raw grasp info'!B20</f>
        <v>kit-c13</v>
      </c>
      <c r="C20" t="str">
        <f t="shared" si="0"/>
        <v>KIT</v>
      </c>
      <c r="D20" t="str">
        <f t="shared" si="1"/>
        <v>C13</v>
      </c>
      <c r="E20">
        <f t="shared" si="2"/>
        <v>18</v>
      </c>
      <c r="F20">
        <f t="shared" si="3"/>
        <v>19</v>
      </c>
    </row>
    <row r="21" spans="1:6" x14ac:dyDescent="0.25">
      <c r="A21" s="75">
        <f>'raw grasp info'!A21</f>
        <v>19</v>
      </c>
      <c r="B21" t="str">
        <f>'raw grasp info'!B21</f>
        <v>kit_tab-c16</v>
      </c>
      <c r="C21" t="str">
        <f t="shared" si="0"/>
        <v>KIT TAB</v>
      </c>
      <c r="D21" t="str">
        <f t="shared" si="1"/>
        <v>C16</v>
      </c>
      <c r="E21">
        <f t="shared" si="2"/>
        <v>20</v>
      </c>
      <c r="F21">
        <f t="shared" si="3"/>
        <v>20</v>
      </c>
    </row>
    <row r="22" spans="1:6" x14ac:dyDescent="0.25">
      <c r="A22" s="75">
        <f>'raw grasp info'!A22</f>
        <v>20</v>
      </c>
      <c r="B22" t="str">
        <f>'raw grasp info'!B22</f>
        <v>canister-c3</v>
      </c>
      <c r="C22" t="str">
        <f t="shared" si="0"/>
        <v>CANISTER</v>
      </c>
      <c r="D22" t="str">
        <f t="shared" si="1"/>
        <v>C3</v>
      </c>
      <c r="E22">
        <f t="shared" si="2"/>
        <v>21</v>
      </c>
      <c r="F22">
        <f t="shared" si="3"/>
        <v>23</v>
      </c>
    </row>
    <row r="23" spans="1:6" x14ac:dyDescent="0.25">
      <c r="A23" s="75">
        <f>'raw grasp info'!A23</f>
        <v>21</v>
      </c>
      <c r="B23" t="str">
        <f>'raw grasp info'!B23</f>
        <v>canister-c6</v>
      </c>
      <c r="C23" t="str">
        <f t="shared" si="0"/>
        <v>CANISTER</v>
      </c>
      <c r="D23" t="str">
        <f t="shared" si="1"/>
        <v>C6</v>
      </c>
      <c r="E23">
        <f t="shared" si="2"/>
        <v>21</v>
      </c>
      <c r="F23">
        <f t="shared" si="3"/>
        <v>23</v>
      </c>
    </row>
    <row r="24" spans="1:6" x14ac:dyDescent="0.25">
      <c r="A24" s="75">
        <f>'raw grasp info'!A24</f>
        <v>22</v>
      </c>
      <c r="B24" t="str">
        <f>'raw grasp info'!B24</f>
        <v>canister-t1</v>
      </c>
      <c r="C24" t="str">
        <f t="shared" si="0"/>
        <v>CANISTER</v>
      </c>
      <c r="D24" t="str">
        <f t="shared" si="1"/>
        <v>T1</v>
      </c>
      <c r="E24">
        <f t="shared" si="2"/>
        <v>21</v>
      </c>
      <c r="F24">
        <f t="shared" si="3"/>
        <v>23</v>
      </c>
    </row>
    <row r="25" spans="1:6" x14ac:dyDescent="0.25">
      <c r="A25" s="75">
        <f>'raw grasp info'!A25</f>
        <v>23</v>
      </c>
      <c r="B25" t="str">
        <f>'raw grasp info'!B25</f>
        <v>tube-c6</v>
      </c>
      <c r="C25" t="str">
        <f t="shared" si="0"/>
        <v>TUBE</v>
      </c>
      <c r="D25" t="str">
        <f t="shared" si="1"/>
        <v>C6</v>
      </c>
      <c r="E25">
        <f t="shared" si="2"/>
        <v>24</v>
      </c>
      <c r="F25">
        <f t="shared" si="3"/>
        <v>27</v>
      </c>
    </row>
    <row r="26" spans="1:6" x14ac:dyDescent="0.25">
      <c r="A26" s="75">
        <f>'raw grasp info'!A26</f>
        <v>24</v>
      </c>
      <c r="B26" t="str">
        <f>'raw grasp info'!B26</f>
        <v>tube-c8</v>
      </c>
      <c r="C26" t="str">
        <f t="shared" si="0"/>
        <v>TUBE</v>
      </c>
      <c r="D26" t="str">
        <f t="shared" si="1"/>
        <v>C8</v>
      </c>
      <c r="E26">
        <f t="shared" si="2"/>
        <v>24</v>
      </c>
      <c r="F26">
        <f t="shared" si="3"/>
        <v>27</v>
      </c>
    </row>
    <row r="27" spans="1:6" x14ac:dyDescent="0.25">
      <c r="A27" s="75">
        <f>'raw grasp info'!A27</f>
        <v>25</v>
      </c>
      <c r="B27" t="str">
        <f>'raw grasp info'!B27</f>
        <v>tube-t6</v>
      </c>
      <c r="C27" t="str">
        <f t="shared" si="0"/>
        <v>TUBE</v>
      </c>
      <c r="D27" t="str">
        <f t="shared" si="1"/>
        <v>T6</v>
      </c>
      <c r="E27">
        <f t="shared" si="2"/>
        <v>24</v>
      </c>
      <c r="F27">
        <f t="shared" si="3"/>
        <v>27</v>
      </c>
    </row>
    <row r="28" spans="1:6" x14ac:dyDescent="0.25">
      <c r="A28" s="75">
        <f>'raw grasp info'!A28</f>
        <v>26</v>
      </c>
      <c r="B28" t="str">
        <f>'raw grasp info'!B28</f>
        <v>tube-t10</v>
      </c>
      <c r="C28" t="str">
        <f t="shared" si="0"/>
        <v>TUBE</v>
      </c>
      <c r="D28" t="str">
        <f t="shared" si="1"/>
        <v>T10</v>
      </c>
      <c r="E28">
        <f t="shared" si="2"/>
        <v>24</v>
      </c>
      <c r="F28">
        <f t="shared" si="3"/>
        <v>27</v>
      </c>
    </row>
    <row r="29" spans="1:6" x14ac:dyDescent="0.25">
      <c r="A29" s="75">
        <f>'raw grasp info'!A29</f>
        <v>27</v>
      </c>
      <c r="B29" t="str">
        <f>'raw grasp info'!B29</f>
        <v>needle-f26</v>
      </c>
      <c r="C29" t="str">
        <f t="shared" si="0"/>
        <v>NEEDLE</v>
      </c>
      <c r="D29" t="str">
        <f t="shared" si="1"/>
        <v>F26</v>
      </c>
      <c r="E29">
        <f t="shared" si="2"/>
        <v>28</v>
      </c>
      <c r="F29">
        <f t="shared" si="3"/>
        <v>30</v>
      </c>
    </row>
    <row r="30" spans="1:6" x14ac:dyDescent="0.25">
      <c r="A30" s="75">
        <f>'raw grasp info'!A30</f>
        <v>28</v>
      </c>
      <c r="B30" t="str">
        <f>'raw grasp info'!B30</f>
        <v>needle-t10</v>
      </c>
      <c r="C30" t="str">
        <f t="shared" si="0"/>
        <v>NEEDLE</v>
      </c>
      <c r="D30" t="str">
        <f t="shared" si="1"/>
        <v>T10</v>
      </c>
      <c r="E30">
        <f t="shared" si="2"/>
        <v>28</v>
      </c>
      <c r="F30">
        <f t="shared" si="3"/>
        <v>30</v>
      </c>
    </row>
    <row r="31" spans="1:6" x14ac:dyDescent="0.25">
      <c r="A31" s="75">
        <f>'raw grasp info'!A31</f>
        <v>29</v>
      </c>
      <c r="B31" t="str">
        <f>'raw grasp info'!B31</f>
        <v>needle-t16</v>
      </c>
      <c r="C31" t="str">
        <f t="shared" si="0"/>
        <v>NEEDLE</v>
      </c>
      <c r="D31" t="str">
        <f t="shared" si="1"/>
        <v>T16</v>
      </c>
      <c r="E31">
        <f t="shared" si="2"/>
        <v>28</v>
      </c>
      <c r="F31">
        <f t="shared" si="3"/>
        <v>30</v>
      </c>
    </row>
    <row r="32" spans="1:6" x14ac:dyDescent="0.25">
      <c r="A32" s="75">
        <f>'raw grasp info'!A32</f>
        <v>30</v>
      </c>
      <c r="B32" t="str">
        <f>'raw grasp info'!B32</f>
        <v>needle_cap-c8</v>
      </c>
      <c r="C32" t="str">
        <f t="shared" si="0"/>
        <v>NEEDLE CAP</v>
      </c>
      <c r="D32" t="str">
        <f t="shared" si="1"/>
        <v>C8</v>
      </c>
      <c r="E32">
        <f t="shared" si="2"/>
        <v>31</v>
      </c>
      <c r="F32">
        <f t="shared" si="3"/>
        <v>32</v>
      </c>
    </row>
    <row r="33" spans="1:6" x14ac:dyDescent="0.25">
      <c r="A33" s="75">
        <f>'raw grasp info'!A33</f>
        <v>31</v>
      </c>
      <c r="B33" t="str">
        <f>'raw grasp info'!B33</f>
        <v>needle_cap-t10</v>
      </c>
      <c r="C33" t="str">
        <f t="shared" si="0"/>
        <v>NEEDLE CAP</v>
      </c>
      <c r="D33" t="str">
        <f t="shared" si="1"/>
        <v>T10</v>
      </c>
      <c r="E33">
        <f t="shared" si="2"/>
        <v>31</v>
      </c>
      <c r="F33">
        <f t="shared" si="3"/>
        <v>32</v>
      </c>
    </row>
    <row r="34" spans="1:6" x14ac:dyDescent="0.25">
      <c r="A34" s="75">
        <f>'raw grasp info'!A34</f>
        <v>32</v>
      </c>
      <c r="B34" t="str">
        <f>'raw grasp info'!B34</f>
        <v>rinse_glass-c6</v>
      </c>
      <c r="C34" t="str">
        <f t="shared" ref="C34:C52" si="7">SUBSTITUTE(UPPER(LEFT(B34,SEARCH("-",B34)-1)),"_"," ")</f>
        <v>RINSE GLASS</v>
      </c>
      <c r="D34" t="str">
        <f t="shared" ref="D34:D52" si="8">UPPER(SUBSTITUTE(B34,CONCATENATE(SUBSTITUTE(LOWER(C34)," ","_"),"-"),""))</f>
        <v>C6</v>
      </c>
      <c r="E34">
        <f t="shared" ref="E34:E52" si="9">INDEX($H$2:$J$16,MATCH(C34,$H$2:$H$16,),2)</f>
        <v>33</v>
      </c>
      <c r="F34">
        <f t="shared" ref="F34:F52" si="10">INDEX($H$2:$J$16,MATCH(C34,$H$2:$H$16,),3)</f>
        <v>37</v>
      </c>
    </row>
    <row r="35" spans="1:6" x14ac:dyDescent="0.25">
      <c r="A35" s="75">
        <f>'raw grasp info'!A35</f>
        <v>33</v>
      </c>
      <c r="B35" t="str">
        <f>'raw grasp info'!B35</f>
        <v>rinse_glass-t1</v>
      </c>
      <c r="C35" t="str">
        <f t="shared" si="7"/>
        <v>RINSE GLASS</v>
      </c>
      <c r="D35" t="str">
        <f t="shared" si="8"/>
        <v>T1</v>
      </c>
      <c r="E35">
        <f t="shared" si="9"/>
        <v>33</v>
      </c>
      <c r="F35">
        <f t="shared" si="10"/>
        <v>37</v>
      </c>
    </row>
    <row r="36" spans="1:6" x14ac:dyDescent="0.25">
      <c r="A36" s="75">
        <f>'raw grasp info'!A36</f>
        <v>34</v>
      </c>
      <c r="B36" t="str">
        <f>'raw grasp info'!B36</f>
        <v>rinse_glass-t2</v>
      </c>
      <c r="C36" t="str">
        <f t="shared" si="7"/>
        <v>RINSE GLASS</v>
      </c>
      <c r="D36" t="str">
        <f t="shared" si="8"/>
        <v>T2</v>
      </c>
      <c r="E36">
        <f t="shared" si="9"/>
        <v>33</v>
      </c>
      <c r="F36">
        <f t="shared" si="10"/>
        <v>37</v>
      </c>
    </row>
    <row r="37" spans="1:6" x14ac:dyDescent="0.25">
      <c r="A37" s="75">
        <f>'raw grasp info'!A37</f>
        <v>35</v>
      </c>
      <c r="B37" t="str">
        <f>'raw grasp info'!B37</f>
        <v>rinse_glass-t17</v>
      </c>
      <c r="C37" t="str">
        <f t="shared" si="7"/>
        <v>RINSE GLASS</v>
      </c>
      <c r="D37" t="str">
        <f t="shared" si="8"/>
        <v>T17</v>
      </c>
      <c r="E37">
        <f t="shared" si="9"/>
        <v>33</v>
      </c>
      <c r="F37">
        <f t="shared" si="10"/>
        <v>37</v>
      </c>
    </row>
    <row r="38" spans="1:6" x14ac:dyDescent="0.25">
      <c r="A38" s="75">
        <f>'raw grasp info'!A38</f>
        <v>36</v>
      </c>
      <c r="B38" t="str">
        <f>'raw grasp info'!B38</f>
        <v>rinse_glass-t20</v>
      </c>
      <c r="C38" t="str">
        <f t="shared" si="7"/>
        <v>RINSE GLASS</v>
      </c>
      <c r="D38" t="str">
        <f t="shared" si="8"/>
        <v>T20</v>
      </c>
      <c r="E38">
        <f t="shared" si="9"/>
        <v>33</v>
      </c>
      <c r="F38">
        <f t="shared" si="10"/>
        <v>37</v>
      </c>
    </row>
    <row r="39" spans="1:6" x14ac:dyDescent="0.25">
      <c r="A39" s="75">
        <f>'raw grasp info'!A39</f>
        <v>37</v>
      </c>
      <c r="B39" t="str">
        <f>'raw grasp info'!B39</f>
        <v>red_plug-c8</v>
      </c>
      <c r="C39" t="str">
        <f t="shared" si="7"/>
        <v>RED PLUG</v>
      </c>
      <c r="D39" t="str">
        <f t="shared" si="8"/>
        <v>C8</v>
      </c>
      <c r="E39">
        <f t="shared" si="9"/>
        <v>38</v>
      </c>
      <c r="F39">
        <f t="shared" si="10"/>
        <v>40</v>
      </c>
    </row>
    <row r="40" spans="1:6" x14ac:dyDescent="0.25">
      <c r="A40" s="75">
        <f>'raw grasp info'!A40</f>
        <v>38</v>
      </c>
      <c r="B40" t="str">
        <f>'raw grasp info'!B40</f>
        <v>red_plug-c9</v>
      </c>
      <c r="C40" t="str">
        <f t="shared" si="7"/>
        <v>RED PLUG</v>
      </c>
      <c r="D40" t="str">
        <f t="shared" si="8"/>
        <v>C9</v>
      </c>
      <c r="E40">
        <f t="shared" si="9"/>
        <v>38</v>
      </c>
      <c r="F40">
        <f t="shared" si="10"/>
        <v>40</v>
      </c>
    </row>
    <row r="41" spans="1:6" x14ac:dyDescent="0.25">
      <c r="A41" s="75">
        <f>'raw grasp info'!A41</f>
        <v>39</v>
      </c>
      <c r="B41" t="str">
        <f>'raw grasp info'!B41</f>
        <v>red_plug-f26</v>
      </c>
      <c r="C41" t="str">
        <f t="shared" si="7"/>
        <v>RED PLUG</v>
      </c>
      <c r="D41" t="str">
        <f t="shared" si="8"/>
        <v>F26</v>
      </c>
      <c r="E41">
        <f t="shared" si="9"/>
        <v>38</v>
      </c>
      <c r="F41">
        <f t="shared" si="10"/>
        <v>40</v>
      </c>
    </row>
    <row r="42" spans="1:6" x14ac:dyDescent="0.25">
      <c r="A42" s="75">
        <f>'raw grasp info'!A42</f>
        <v>40</v>
      </c>
      <c r="B42" t="str">
        <f>'raw grasp info'!B42</f>
        <v>glass_vial-c9</v>
      </c>
      <c r="C42" t="str">
        <f t="shared" si="7"/>
        <v>GLASS VIAL</v>
      </c>
      <c r="D42" t="str">
        <f t="shared" si="8"/>
        <v>C9</v>
      </c>
      <c r="E42">
        <f t="shared" si="9"/>
        <v>41</v>
      </c>
      <c r="F42">
        <f t="shared" si="10"/>
        <v>42</v>
      </c>
    </row>
    <row r="43" spans="1:6" x14ac:dyDescent="0.25">
      <c r="A43" s="75">
        <f>'raw grasp info'!A43</f>
        <v>41</v>
      </c>
      <c r="B43" t="str">
        <f>'raw grasp info'!B43</f>
        <v>glass_vial-t10</v>
      </c>
      <c r="C43" t="str">
        <f t="shared" si="7"/>
        <v>GLASS VIAL</v>
      </c>
      <c r="D43" t="str">
        <f t="shared" si="8"/>
        <v>T10</v>
      </c>
      <c r="E43">
        <f t="shared" si="9"/>
        <v>41</v>
      </c>
      <c r="F43">
        <f t="shared" si="10"/>
        <v>42</v>
      </c>
    </row>
    <row r="44" spans="1:6" x14ac:dyDescent="0.25">
      <c r="A44" s="75">
        <f>'raw grasp info'!A44</f>
        <v>42</v>
      </c>
      <c r="B44" t="str">
        <f>'raw grasp info'!B44</f>
        <v>yellow_plug-c8</v>
      </c>
      <c r="C44" t="str">
        <f t="shared" si="7"/>
        <v>YELLOW PLUG</v>
      </c>
      <c r="D44" t="str">
        <f t="shared" si="8"/>
        <v>C8</v>
      </c>
      <c r="E44">
        <f t="shared" si="9"/>
        <v>43</v>
      </c>
      <c r="F44">
        <f t="shared" si="10"/>
        <v>45</v>
      </c>
    </row>
    <row r="45" spans="1:6" x14ac:dyDescent="0.25">
      <c r="A45" s="75">
        <f>'raw grasp info'!A45</f>
        <v>43</v>
      </c>
      <c r="B45" t="str">
        <f>'raw grasp info'!B45</f>
        <v>yellow_plug-c9</v>
      </c>
      <c r="C45" t="str">
        <f t="shared" si="7"/>
        <v>YELLOW PLUG</v>
      </c>
      <c r="D45" t="str">
        <f t="shared" si="8"/>
        <v>C9</v>
      </c>
      <c r="E45">
        <f t="shared" si="9"/>
        <v>43</v>
      </c>
      <c r="F45">
        <f t="shared" si="10"/>
        <v>45</v>
      </c>
    </row>
    <row r="46" spans="1:6" x14ac:dyDescent="0.25">
      <c r="A46" s="75">
        <f>'raw grasp info'!A46</f>
        <v>44</v>
      </c>
      <c r="B46" t="str">
        <f>'raw grasp info'!B46</f>
        <v>yellow_plug-f26</v>
      </c>
      <c r="C46" t="str">
        <f t="shared" si="7"/>
        <v>YELLOW PLUG</v>
      </c>
      <c r="D46" t="str">
        <f t="shared" si="8"/>
        <v>F26</v>
      </c>
      <c r="E46">
        <f t="shared" si="9"/>
        <v>43</v>
      </c>
      <c r="F46">
        <f t="shared" si="10"/>
        <v>45</v>
      </c>
    </row>
    <row r="47" spans="1:6" x14ac:dyDescent="0.25">
      <c r="A47" s="75">
        <f>'raw grasp info'!A47</f>
        <v>45</v>
      </c>
      <c r="B47" t="str">
        <f>'raw grasp info'!B47</f>
        <v>tube_clamp-t7</v>
      </c>
      <c r="C47" t="str">
        <f t="shared" si="7"/>
        <v>TUBE CLAMP</v>
      </c>
      <c r="D47" t="str">
        <f t="shared" si="8"/>
        <v>T7</v>
      </c>
      <c r="E47">
        <f t="shared" si="9"/>
        <v>46</v>
      </c>
      <c r="F47">
        <f t="shared" si="10"/>
        <v>49</v>
      </c>
    </row>
    <row r="48" spans="1:6" x14ac:dyDescent="0.25">
      <c r="A48" s="75">
        <f>'raw grasp info'!A48</f>
        <v>46</v>
      </c>
      <c r="B48" t="str">
        <f>'raw grasp info'!B48</f>
        <v>tube_clamp-t8</v>
      </c>
      <c r="C48" t="str">
        <f t="shared" si="7"/>
        <v>TUBE CLAMP</v>
      </c>
      <c r="D48" t="str">
        <f t="shared" si="8"/>
        <v>T8</v>
      </c>
      <c r="E48">
        <f t="shared" si="9"/>
        <v>46</v>
      </c>
      <c r="F48">
        <f t="shared" si="10"/>
        <v>49</v>
      </c>
    </row>
    <row r="49" spans="1:6" x14ac:dyDescent="0.25">
      <c r="A49" s="75">
        <f>'raw grasp info'!A49</f>
        <v>47</v>
      </c>
      <c r="B49" t="str">
        <f>'raw grasp info'!B49</f>
        <v>tube_clamp-t8f</v>
      </c>
      <c r="C49" t="str">
        <f t="shared" si="7"/>
        <v>TUBE CLAMP</v>
      </c>
      <c r="D49" t="str">
        <f t="shared" si="8"/>
        <v>T8F</v>
      </c>
      <c r="E49">
        <f t="shared" si="9"/>
        <v>46</v>
      </c>
      <c r="F49">
        <f t="shared" si="10"/>
        <v>49</v>
      </c>
    </row>
    <row r="50" spans="1:6" x14ac:dyDescent="0.25">
      <c r="A50" s="75">
        <f>'raw grasp info'!A50</f>
        <v>48</v>
      </c>
      <c r="B50" t="str">
        <f>'raw grasp info'!B50</f>
        <v>tube_clamp-t9</v>
      </c>
      <c r="C50" t="str">
        <f t="shared" si="7"/>
        <v>TUBE CLAMP</v>
      </c>
      <c r="D50" t="str">
        <f t="shared" si="8"/>
        <v>T9</v>
      </c>
      <c r="E50">
        <f t="shared" si="9"/>
        <v>46</v>
      </c>
      <c r="F50">
        <f t="shared" si="10"/>
        <v>49</v>
      </c>
    </row>
    <row r="51" spans="1:6" x14ac:dyDescent="0.25">
      <c r="A51" s="75">
        <f>'raw grasp info'!A51</f>
        <v>49</v>
      </c>
      <c r="B51" t="str">
        <f>'raw grasp info'!B51</f>
        <v>scissors-c16c</v>
      </c>
      <c r="C51" t="str">
        <f t="shared" si="7"/>
        <v>SCISSORS</v>
      </c>
      <c r="D51" t="str">
        <f t="shared" si="8"/>
        <v>C16C</v>
      </c>
      <c r="E51">
        <f t="shared" si="9"/>
        <v>50</v>
      </c>
      <c r="F51">
        <f t="shared" si="10"/>
        <v>51</v>
      </c>
    </row>
    <row r="52" spans="1:6" x14ac:dyDescent="0.25">
      <c r="A52" s="75">
        <f>'raw grasp info'!A52</f>
        <v>50</v>
      </c>
      <c r="B52" t="str">
        <f>'raw grasp info'!B52</f>
        <v>scissors-c16o</v>
      </c>
      <c r="C52" t="str">
        <f t="shared" si="7"/>
        <v>SCISSORS</v>
      </c>
      <c r="D52" t="str">
        <f t="shared" si="8"/>
        <v>C16O</v>
      </c>
      <c r="E52">
        <f t="shared" si="9"/>
        <v>50</v>
      </c>
      <c r="F52">
        <f t="shared" si="10"/>
        <v>51</v>
      </c>
    </row>
  </sheetData>
  <pageMargins left="0.7" right="0.7" top="0.75" bottom="0.75" header="0.3" footer="0.3"/>
  <pageSetup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2">
    <tabColor theme="4" tint="0.79998168889431442"/>
  </sheetPr>
  <dimension ref="A1:E104"/>
  <sheetViews>
    <sheetView zoomScale="98" zoomScaleNormal="98" workbookViewId="0">
      <pane ySplit="1" topLeftCell="A2" activePane="bottomLeft" state="frozen"/>
      <selection pane="bottomLeft" activeCell="E2" sqref="E2"/>
    </sheetView>
  </sheetViews>
  <sheetFormatPr baseColWidth="10" defaultColWidth="11.42578125" defaultRowHeight="15" x14ac:dyDescent="0.25"/>
  <cols>
    <col min="1" max="1" width="4.7109375" style="132" bestFit="1" customWidth="1"/>
    <col min="2" max="2" width="25.42578125" style="132" bestFit="1" customWidth="1"/>
    <col min="3" max="3" width="17.140625" style="123" bestFit="1" customWidth="1"/>
    <col min="4" max="4" width="34.42578125" style="123" bestFit="1" customWidth="1"/>
    <col min="5" max="65" width="11.42578125" style="123" customWidth="1"/>
    <col min="66" max="16384" width="11.42578125" style="123"/>
  </cols>
  <sheetData>
    <row r="1" spans="1:5" s="132" customFormat="1" ht="15.75" customHeight="1" thickBot="1" x14ac:dyDescent="0.3">
      <c r="A1" s="121" t="s">
        <v>1</v>
      </c>
      <c r="B1" s="122" t="s">
        <v>2</v>
      </c>
      <c r="C1" s="122" t="s">
        <v>3</v>
      </c>
      <c r="D1" s="122" t="s">
        <v>4</v>
      </c>
      <c r="E1" s="6" t="s">
        <v>5</v>
      </c>
    </row>
    <row r="2" spans="1:5" x14ac:dyDescent="0.25">
      <c r="A2" s="151">
        <v>1</v>
      </c>
      <c r="B2" s="160" t="s">
        <v>6</v>
      </c>
      <c r="C2" s="155" t="s">
        <v>7</v>
      </c>
      <c r="D2" s="120" t="s">
        <v>8</v>
      </c>
      <c r="E2" s="9"/>
    </row>
    <row r="3" spans="1:5" ht="15.75" customHeight="1" thickBot="1" x14ac:dyDescent="0.3">
      <c r="A3" s="152"/>
      <c r="B3" s="158"/>
      <c r="C3" s="153"/>
      <c r="D3" s="118" t="s">
        <v>9</v>
      </c>
      <c r="E3" s="8"/>
    </row>
    <row r="4" spans="1:5" x14ac:dyDescent="0.25">
      <c r="A4" s="152"/>
      <c r="B4" s="158"/>
      <c r="C4" s="162" t="s">
        <v>10</v>
      </c>
      <c r="D4" s="123" t="s">
        <v>11</v>
      </c>
      <c r="E4" s="10"/>
    </row>
    <row r="5" spans="1:5" x14ac:dyDescent="0.25">
      <c r="A5" s="152"/>
      <c r="B5" s="158"/>
      <c r="C5" s="152"/>
      <c r="D5" s="123" t="s">
        <v>12</v>
      </c>
      <c r="E5" s="10"/>
    </row>
    <row r="6" spans="1:5" x14ac:dyDescent="0.25">
      <c r="A6" s="152"/>
      <c r="B6" s="158"/>
      <c r="C6" s="152"/>
      <c r="D6" s="123" t="s">
        <v>13</v>
      </c>
      <c r="E6" s="10"/>
    </row>
    <row r="7" spans="1:5" x14ac:dyDescent="0.25">
      <c r="A7" s="152"/>
      <c r="B7" s="158"/>
      <c r="C7" s="152"/>
      <c r="D7" s="123" t="s">
        <v>14</v>
      </c>
      <c r="E7" s="10"/>
    </row>
    <row r="8" spans="1:5" ht="15.75" customHeight="1" thickBot="1" x14ac:dyDescent="0.3">
      <c r="A8" s="153"/>
      <c r="B8" s="159"/>
      <c r="C8" s="153"/>
      <c r="D8" s="118" t="s">
        <v>15</v>
      </c>
      <c r="E8" s="8"/>
    </row>
    <row r="9" spans="1:5" x14ac:dyDescent="0.25">
      <c r="A9" s="154">
        <v>2</v>
      </c>
      <c r="B9" s="157" t="s">
        <v>16</v>
      </c>
      <c r="C9" s="162" t="s">
        <v>17</v>
      </c>
      <c r="D9" s="123" t="s">
        <v>18</v>
      </c>
      <c r="E9" s="10"/>
    </row>
    <row r="10" spans="1:5" x14ac:dyDescent="0.25">
      <c r="A10" s="152"/>
      <c r="B10" s="158"/>
      <c r="C10" s="152"/>
      <c r="D10" s="123" t="s">
        <v>19</v>
      </c>
      <c r="E10" s="10"/>
    </row>
    <row r="11" spans="1:5" ht="15.75" customHeight="1" thickBot="1" x14ac:dyDescent="0.3">
      <c r="A11" s="153"/>
      <c r="B11" s="159"/>
      <c r="C11" s="153"/>
      <c r="D11" s="118" t="s">
        <v>20</v>
      </c>
      <c r="E11" s="8"/>
    </row>
    <row r="12" spans="1:5" x14ac:dyDescent="0.25">
      <c r="A12" s="154">
        <v>3</v>
      </c>
      <c r="B12" s="157" t="s">
        <v>21</v>
      </c>
      <c r="C12" s="162" t="s">
        <v>22</v>
      </c>
      <c r="D12" s="123" t="s">
        <v>18</v>
      </c>
      <c r="E12" s="10"/>
    </row>
    <row r="13" spans="1:5" ht="15.75" customHeight="1" thickBot="1" x14ac:dyDescent="0.3">
      <c r="A13" s="152"/>
      <c r="B13" s="158"/>
      <c r="C13" s="153"/>
      <c r="D13" s="118" t="s">
        <v>23</v>
      </c>
      <c r="E13" s="8"/>
    </row>
    <row r="14" spans="1:5" x14ac:dyDescent="0.25">
      <c r="A14" s="152"/>
      <c r="B14" s="158"/>
      <c r="C14" s="162" t="s">
        <v>24</v>
      </c>
      <c r="D14" s="123" t="s">
        <v>18</v>
      </c>
      <c r="E14" s="10"/>
    </row>
    <row r="15" spans="1:5" x14ac:dyDescent="0.25">
      <c r="A15" s="152"/>
      <c r="B15" s="158"/>
      <c r="C15" s="152"/>
      <c r="D15" s="123" t="s">
        <v>25</v>
      </c>
      <c r="E15" s="10"/>
    </row>
    <row r="16" spans="1:5" x14ac:dyDescent="0.25">
      <c r="A16" s="152"/>
      <c r="B16" s="158"/>
      <c r="C16" s="152"/>
      <c r="D16" s="123" t="s">
        <v>26</v>
      </c>
      <c r="E16" s="10"/>
    </row>
    <row r="17" spans="1:5" ht="15.75" customHeight="1" thickBot="1" x14ac:dyDescent="0.3">
      <c r="A17" s="152"/>
      <c r="B17" s="158"/>
      <c r="C17" s="153"/>
      <c r="D17" s="118" t="s">
        <v>27</v>
      </c>
      <c r="E17" s="8"/>
    </row>
    <row r="18" spans="1:5" ht="15.75" customHeight="1" thickBot="1" x14ac:dyDescent="0.3">
      <c r="A18" s="153"/>
      <c r="B18" s="159"/>
      <c r="C18" s="134" t="s">
        <v>28</v>
      </c>
      <c r="D18" s="118" t="s">
        <v>29</v>
      </c>
      <c r="E18" s="8"/>
    </row>
    <row r="19" spans="1:5" x14ac:dyDescent="0.25">
      <c r="A19" s="151">
        <v>4</v>
      </c>
      <c r="B19" s="160" t="s">
        <v>30</v>
      </c>
      <c r="C19" s="155" t="s">
        <v>31</v>
      </c>
      <c r="D19" s="120" t="s">
        <v>32</v>
      </c>
      <c r="E19" s="9"/>
    </row>
    <row r="20" spans="1:5" x14ac:dyDescent="0.25">
      <c r="A20" s="152"/>
      <c r="B20" s="158"/>
      <c r="C20" s="152"/>
      <c r="D20" s="123" t="s">
        <v>33</v>
      </c>
      <c r="E20" s="10"/>
    </row>
    <row r="21" spans="1:5" x14ac:dyDescent="0.25">
      <c r="A21" s="152"/>
      <c r="B21" s="158"/>
      <c r="C21" s="152"/>
      <c r="D21" s="123" t="s">
        <v>34</v>
      </c>
      <c r="E21" s="10"/>
    </row>
    <row r="22" spans="1:5" x14ac:dyDescent="0.25">
      <c r="A22" s="152"/>
      <c r="B22" s="158"/>
      <c r="C22" s="152"/>
      <c r="D22" s="123" t="s">
        <v>35</v>
      </c>
      <c r="E22" s="10"/>
    </row>
    <row r="23" spans="1:5" ht="15.75" customHeight="1" thickBot="1" x14ac:dyDescent="0.3">
      <c r="A23" s="152"/>
      <c r="B23" s="158"/>
      <c r="C23" s="153"/>
      <c r="D23" s="118" t="s">
        <v>36</v>
      </c>
      <c r="E23" s="8"/>
    </row>
    <row r="24" spans="1:5" x14ac:dyDescent="0.25">
      <c r="A24" s="152"/>
      <c r="B24" s="158"/>
      <c r="C24" s="155" t="s">
        <v>37</v>
      </c>
      <c r="D24" s="120" t="s">
        <v>38</v>
      </c>
      <c r="E24" s="9"/>
    </row>
    <row r="25" spans="1:5" ht="15.75" customHeight="1" thickBot="1" x14ac:dyDescent="0.3">
      <c r="A25" s="153"/>
      <c r="B25" s="159"/>
      <c r="C25" s="153"/>
      <c r="D25" s="118" t="s">
        <v>39</v>
      </c>
      <c r="E25" s="8"/>
    </row>
    <row r="26" spans="1:5" ht="15.75" customHeight="1" thickBot="1" x14ac:dyDescent="0.3">
      <c r="A26" s="154">
        <v>5</v>
      </c>
      <c r="B26" s="157" t="s">
        <v>40</v>
      </c>
      <c r="C26" s="130" t="s">
        <v>37</v>
      </c>
      <c r="D26" s="119" t="s">
        <v>41</v>
      </c>
      <c r="E26" s="7"/>
    </row>
    <row r="27" spans="1:5" x14ac:dyDescent="0.25">
      <c r="A27" s="152"/>
      <c r="B27" s="158"/>
      <c r="C27" s="156" t="s">
        <v>42</v>
      </c>
      <c r="D27" s="120" t="s">
        <v>32</v>
      </c>
      <c r="E27" s="9"/>
    </row>
    <row r="28" spans="1:5" ht="15.75" customHeight="1" thickBot="1" x14ac:dyDescent="0.3">
      <c r="A28" s="152"/>
      <c r="B28" s="158"/>
      <c r="C28" s="152"/>
      <c r="D28" s="123" t="s">
        <v>43</v>
      </c>
      <c r="E28" s="10"/>
    </row>
    <row r="29" spans="1:5" x14ac:dyDescent="0.25">
      <c r="A29" s="152"/>
      <c r="B29" s="158"/>
      <c r="C29" s="156" t="s">
        <v>44</v>
      </c>
      <c r="D29" s="120" t="s">
        <v>32</v>
      </c>
      <c r="E29" s="9"/>
    </row>
    <row r="30" spans="1:5" x14ac:dyDescent="0.25">
      <c r="A30" s="152"/>
      <c r="B30" s="158"/>
      <c r="C30" s="152"/>
      <c r="D30" s="123" t="s">
        <v>45</v>
      </c>
      <c r="E30" s="10"/>
    </row>
    <row r="31" spans="1:5" ht="15.75" customHeight="1" thickBot="1" x14ac:dyDescent="0.3">
      <c r="A31" s="152"/>
      <c r="B31" s="158"/>
      <c r="C31" s="152"/>
      <c r="D31" s="123" t="s">
        <v>46</v>
      </c>
      <c r="E31" s="10"/>
    </row>
    <row r="32" spans="1:5" ht="15.75" customHeight="1" thickBot="1" x14ac:dyDescent="0.3">
      <c r="A32" s="153"/>
      <c r="B32" s="159"/>
      <c r="C32" s="130" t="s">
        <v>47</v>
      </c>
      <c r="D32" s="119" t="s">
        <v>48</v>
      </c>
      <c r="E32" s="7"/>
    </row>
    <row r="33" spans="1:5" x14ac:dyDescent="0.25">
      <c r="A33" s="154">
        <v>6</v>
      </c>
      <c r="B33" s="157" t="s">
        <v>49</v>
      </c>
      <c r="C33" s="161" t="s">
        <v>31</v>
      </c>
      <c r="D33" s="123" t="s">
        <v>50</v>
      </c>
      <c r="E33" s="10"/>
    </row>
    <row r="34" spans="1:5" x14ac:dyDescent="0.25">
      <c r="A34" s="152"/>
      <c r="B34" s="158"/>
      <c r="C34" s="152"/>
      <c r="D34" s="123" t="s">
        <v>51</v>
      </c>
      <c r="E34" s="10"/>
    </row>
    <row r="35" spans="1:5" ht="15.75" customHeight="1" thickBot="1" x14ac:dyDescent="0.3">
      <c r="A35" s="152"/>
      <c r="B35" s="158"/>
      <c r="C35" s="152"/>
      <c r="D35" s="123" t="s">
        <v>52</v>
      </c>
      <c r="E35" s="10"/>
    </row>
    <row r="36" spans="1:5" x14ac:dyDescent="0.25">
      <c r="A36" s="152"/>
      <c r="B36" s="158"/>
      <c r="C36" s="156" t="s">
        <v>37</v>
      </c>
      <c r="D36" s="120" t="s">
        <v>53</v>
      </c>
      <c r="E36" s="9"/>
    </row>
    <row r="37" spans="1:5" x14ac:dyDescent="0.25">
      <c r="A37" s="152"/>
      <c r="B37" s="158"/>
      <c r="C37" s="152"/>
      <c r="D37" s="123" t="s">
        <v>54</v>
      </c>
      <c r="E37" s="10"/>
    </row>
    <row r="38" spans="1:5" x14ac:dyDescent="0.25">
      <c r="A38" s="152"/>
      <c r="B38" s="158"/>
      <c r="C38" s="152"/>
      <c r="D38" s="123" t="s">
        <v>55</v>
      </c>
      <c r="E38" s="10"/>
    </row>
    <row r="39" spans="1:5" ht="15.75" customHeight="1" thickBot="1" x14ac:dyDescent="0.3">
      <c r="A39" s="152"/>
      <c r="B39" s="158"/>
      <c r="C39" s="152"/>
      <c r="D39" s="123" t="s">
        <v>39</v>
      </c>
      <c r="E39" s="10"/>
    </row>
    <row r="40" spans="1:5" x14ac:dyDescent="0.25">
      <c r="A40" s="152"/>
      <c r="B40" s="158"/>
      <c r="C40" s="156" t="s">
        <v>56</v>
      </c>
      <c r="D40" s="120" t="s">
        <v>32</v>
      </c>
      <c r="E40" s="9"/>
    </row>
    <row r="41" spans="1:5" ht="15.75" customHeight="1" thickBot="1" x14ac:dyDescent="0.3">
      <c r="A41" s="152"/>
      <c r="B41" s="158"/>
      <c r="C41" s="152"/>
      <c r="D41" s="123" t="s">
        <v>57</v>
      </c>
      <c r="E41" s="10"/>
    </row>
    <row r="42" spans="1:5" ht="15.75" customHeight="1" thickBot="1" x14ac:dyDescent="0.3">
      <c r="A42" s="153"/>
      <c r="B42" s="159"/>
      <c r="C42" s="130" t="s">
        <v>47</v>
      </c>
      <c r="D42" s="119" t="s">
        <v>58</v>
      </c>
      <c r="E42" s="7"/>
    </row>
    <row r="43" spans="1:5" ht="15.75" customHeight="1" thickBot="1" x14ac:dyDescent="0.3">
      <c r="A43" s="154">
        <v>7</v>
      </c>
      <c r="B43" s="157" t="s">
        <v>59</v>
      </c>
      <c r="C43" s="133" t="s">
        <v>47</v>
      </c>
      <c r="D43" s="123" t="s">
        <v>60</v>
      </c>
      <c r="E43" s="10"/>
    </row>
    <row r="44" spans="1:5" x14ac:dyDescent="0.25">
      <c r="A44" s="152"/>
      <c r="B44" s="158"/>
      <c r="C44" s="156" t="s">
        <v>44</v>
      </c>
      <c r="D44" s="120" t="s">
        <v>32</v>
      </c>
      <c r="E44" s="9"/>
    </row>
    <row r="45" spans="1:5" x14ac:dyDescent="0.25">
      <c r="A45" s="152"/>
      <c r="B45" s="158"/>
      <c r="C45" s="152"/>
      <c r="D45" s="123" t="s">
        <v>45</v>
      </c>
      <c r="E45" s="10"/>
    </row>
    <row r="46" spans="1:5" ht="15.75" customHeight="1" thickBot="1" x14ac:dyDescent="0.3">
      <c r="A46" s="152"/>
      <c r="B46" s="158"/>
      <c r="C46" s="152"/>
      <c r="D46" s="123" t="s">
        <v>46</v>
      </c>
      <c r="E46" s="10"/>
    </row>
    <row r="47" spans="1:5" x14ac:dyDescent="0.25">
      <c r="A47" s="152"/>
      <c r="B47" s="158"/>
      <c r="C47" s="155" t="s">
        <v>61</v>
      </c>
      <c r="D47" s="120" t="s">
        <v>62</v>
      </c>
      <c r="E47" s="9"/>
    </row>
    <row r="48" spans="1:5" x14ac:dyDescent="0.25">
      <c r="A48" s="152"/>
      <c r="B48" s="158"/>
      <c r="C48" s="152"/>
      <c r="D48" s="123" t="s">
        <v>63</v>
      </c>
      <c r="E48" s="10"/>
    </row>
    <row r="49" spans="1:5" x14ac:dyDescent="0.25">
      <c r="A49" s="152"/>
      <c r="B49" s="158"/>
      <c r="C49" s="152"/>
      <c r="D49" s="123" t="s">
        <v>64</v>
      </c>
      <c r="E49" s="10"/>
    </row>
    <row r="50" spans="1:5" x14ac:dyDescent="0.25">
      <c r="A50" s="152"/>
      <c r="B50" s="158"/>
      <c r="C50" s="152"/>
      <c r="D50" s="123" t="s">
        <v>65</v>
      </c>
      <c r="E50" s="10"/>
    </row>
    <row r="51" spans="1:5" x14ac:dyDescent="0.25">
      <c r="A51" s="152"/>
      <c r="B51" s="158"/>
      <c r="C51" s="152"/>
      <c r="D51" s="123" t="s">
        <v>13</v>
      </c>
      <c r="E51" s="10"/>
    </row>
    <row r="52" spans="1:5" ht="15.75" customHeight="1" thickBot="1" x14ac:dyDescent="0.3">
      <c r="A52" s="153"/>
      <c r="B52" s="159"/>
      <c r="C52" s="153"/>
      <c r="D52" s="118" t="s">
        <v>66</v>
      </c>
      <c r="E52" s="8"/>
    </row>
    <row r="53" spans="1:5" ht="15.75" customHeight="1" thickBot="1" x14ac:dyDescent="0.3">
      <c r="A53" s="154">
        <v>8</v>
      </c>
      <c r="B53" s="157" t="s">
        <v>67</v>
      </c>
      <c r="C53" s="131" t="s">
        <v>37</v>
      </c>
      <c r="D53" s="120" t="s">
        <v>68</v>
      </c>
      <c r="E53" s="9"/>
    </row>
    <row r="54" spans="1:5" x14ac:dyDescent="0.25">
      <c r="A54" s="152"/>
      <c r="B54" s="158"/>
      <c r="C54" s="156" t="s">
        <v>44</v>
      </c>
      <c r="D54" s="120" t="s">
        <v>32</v>
      </c>
      <c r="E54" s="9"/>
    </row>
    <row r="55" spans="1:5" x14ac:dyDescent="0.25">
      <c r="A55" s="152"/>
      <c r="B55" s="158"/>
      <c r="C55" s="152"/>
      <c r="D55" s="123" t="s">
        <v>45</v>
      </c>
      <c r="E55" s="10"/>
    </row>
    <row r="56" spans="1:5" ht="15.75" customHeight="1" thickBot="1" x14ac:dyDescent="0.3">
      <c r="A56" s="152"/>
      <c r="B56" s="158"/>
      <c r="C56" s="152"/>
      <c r="D56" s="123" t="s">
        <v>46</v>
      </c>
      <c r="E56" s="10"/>
    </row>
    <row r="57" spans="1:5" x14ac:dyDescent="0.25">
      <c r="A57" s="152"/>
      <c r="B57" s="158"/>
      <c r="C57" s="156" t="s">
        <v>69</v>
      </c>
      <c r="D57" s="120" t="s">
        <v>32</v>
      </c>
      <c r="E57" s="9"/>
    </row>
    <row r="58" spans="1:5" ht="15.75" customHeight="1" thickBot="1" x14ac:dyDescent="0.3">
      <c r="A58" s="152"/>
      <c r="B58" s="158"/>
      <c r="C58" s="152"/>
      <c r="D58" s="123" t="s">
        <v>45</v>
      </c>
      <c r="E58" s="10"/>
    </row>
    <row r="59" spans="1:5" x14ac:dyDescent="0.25">
      <c r="A59" s="152"/>
      <c r="B59" s="158"/>
      <c r="C59" s="156" t="s">
        <v>70</v>
      </c>
      <c r="D59" s="120" t="s">
        <v>71</v>
      </c>
      <c r="E59" s="9"/>
    </row>
    <row r="60" spans="1:5" x14ac:dyDescent="0.25">
      <c r="A60" s="152"/>
      <c r="B60" s="158"/>
      <c r="C60" s="152"/>
      <c r="D60" s="123" t="s">
        <v>32</v>
      </c>
      <c r="E60" s="10"/>
    </row>
    <row r="61" spans="1:5" ht="15.75" customHeight="1" thickBot="1" x14ac:dyDescent="0.3">
      <c r="A61" s="152"/>
      <c r="B61" s="158"/>
      <c r="C61" s="152"/>
      <c r="D61" s="123" t="s">
        <v>72</v>
      </c>
      <c r="E61" s="10"/>
    </row>
    <row r="62" spans="1:5" ht="15.75" customHeight="1" thickBot="1" x14ac:dyDescent="0.3">
      <c r="A62" s="152"/>
      <c r="B62" s="158"/>
      <c r="C62" s="131" t="s">
        <v>73</v>
      </c>
      <c r="D62" s="120" t="s">
        <v>48</v>
      </c>
      <c r="E62" s="9"/>
    </row>
    <row r="63" spans="1:5" x14ac:dyDescent="0.25">
      <c r="A63" s="152"/>
      <c r="B63" s="158"/>
      <c r="C63" s="155" t="s">
        <v>31</v>
      </c>
      <c r="D63" s="120" t="s">
        <v>50</v>
      </c>
      <c r="E63" s="9"/>
    </row>
    <row r="64" spans="1:5" ht="15.75" customHeight="1" thickBot="1" x14ac:dyDescent="0.3">
      <c r="A64" s="153"/>
      <c r="B64" s="159"/>
      <c r="C64" s="153"/>
      <c r="D64" s="118" t="s">
        <v>32</v>
      </c>
      <c r="E64" s="8"/>
    </row>
    <row r="65" spans="1:5" x14ac:dyDescent="0.25">
      <c r="A65" s="154">
        <v>9</v>
      </c>
      <c r="B65" s="157" t="s">
        <v>74</v>
      </c>
      <c r="C65" s="156" t="s">
        <v>73</v>
      </c>
      <c r="D65" s="120" t="s">
        <v>75</v>
      </c>
      <c r="E65" s="9"/>
    </row>
    <row r="66" spans="1:5" ht="15.75" customHeight="1" thickBot="1" x14ac:dyDescent="0.3">
      <c r="A66" s="152"/>
      <c r="B66" s="158"/>
      <c r="C66" s="152"/>
      <c r="D66" s="123" t="s">
        <v>39</v>
      </c>
      <c r="E66" s="10"/>
    </row>
    <row r="67" spans="1:5" x14ac:dyDescent="0.25">
      <c r="A67" s="152"/>
      <c r="B67" s="158"/>
      <c r="C67" s="156" t="s">
        <v>31</v>
      </c>
      <c r="D67" s="120" t="s">
        <v>32</v>
      </c>
      <c r="E67" s="9"/>
    </row>
    <row r="68" spans="1:5" x14ac:dyDescent="0.25">
      <c r="A68" s="152"/>
      <c r="B68" s="158"/>
      <c r="C68" s="152"/>
      <c r="D68" s="123" t="s">
        <v>36</v>
      </c>
      <c r="E68" s="10"/>
    </row>
    <row r="69" spans="1:5" ht="15.75" customHeight="1" thickBot="1" x14ac:dyDescent="0.3">
      <c r="A69" s="152"/>
      <c r="B69" s="158"/>
      <c r="C69" s="152"/>
      <c r="D69" s="123" t="s">
        <v>50</v>
      </c>
      <c r="E69" s="10"/>
    </row>
    <row r="70" spans="1:5" x14ac:dyDescent="0.25">
      <c r="A70" s="152"/>
      <c r="B70" s="158"/>
      <c r="C70" s="155" t="s">
        <v>76</v>
      </c>
      <c r="D70" s="120" t="s">
        <v>77</v>
      </c>
      <c r="E70" s="9"/>
    </row>
    <row r="71" spans="1:5" x14ac:dyDescent="0.25">
      <c r="A71" s="152"/>
      <c r="B71" s="158"/>
      <c r="C71" s="152"/>
      <c r="D71" s="123" t="s">
        <v>78</v>
      </c>
      <c r="E71" s="10"/>
    </row>
    <row r="72" spans="1:5" ht="15.75" customHeight="1" thickBot="1" x14ac:dyDescent="0.3">
      <c r="A72" s="153"/>
      <c r="B72" s="159"/>
      <c r="C72" s="153"/>
      <c r="D72" s="118" t="s">
        <v>79</v>
      </c>
      <c r="E72" s="8"/>
    </row>
    <row r="73" spans="1:5" x14ac:dyDescent="0.25">
      <c r="A73" s="154">
        <v>10</v>
      </c>
      <c r="B73" s="157" t="s">
        <v>80</v>
      </c>
      <c r="C73" s="156" t="s">
        <v>76</v>
      </c>
      <c r="D73" s="120" t="s">
        <v>77</v>
      </c>
      <c r="E73" s="9"/>
    </row>
    <row r="74" spans="1:5" ht="15.75" customHeight="1" thickBot="1" x14ac:dyDescent="0.3">
      <c r="A74" s="152"/>
      <c r="B74" s="158"/>
      <c r="C74" s="152"/>
      <c r="D74" s="123" t="s">
        <v>78</v>
      </c>
      <c r="E74" s="10"/>
    </row>
    <row r="75" spans="1:5" x14ac:dyDescent="0.25">
      <c r="A75" s="152"/>
      <c r="B75" s="158"/>
      <c r="C75" s="156" t="s">
        <v>81</v>
      </c>
      <c r="D75" s="120" t="s">
        <v>82</v>
      </c>
      <c r="E75" s="9"/>
    </row>
    <row r="76" spans="1:5" ht="15.75" customHeight="1" thickBot="1" x14ac:dyDescent="0.3">
      <c r="A76" s="152"/>
      <c r="B76" s="158"/>
      <c r="C76" s="152"/>
      <c r="D76" s="123" t="s">
        <v>83</v>
      </c>
      <c r="E76" s="10"/>
    </row>
    <row r="77" spans="1:5" x14ac:dyDescent="0.25">
      <c r="A77" s="152"/>
      <c r="B77" s="158"/>
      <c r="C77" s="155" t="s">
        <v>84</v>
      </c>
      <c r="D77" s="120" t="s">
        <v>77</v>
      </c>
      <c r="E77" s="9"/>
    </row>
    <row r="78" spans="1:5" ht="15.75" customHeight="1" thickBot="1" x14ac:dyDescent="0.3">
      <c r="A78" s="153"/>
      <c r="B78" s="159"/>
      <c r="C78" s="153"/>
      <c r="D78" s="118" t="s">
        <v>85</v>
      </c>
      <c r="E78" s="8"/>
    </row>
    <row r="79" spans="1:5" x14ac:dyDescent="0.25">
      <c r="A79" s="154">
        <v>11</v>
      </c>
      <c r="B79" s="157" t="s">
        <v>86</v>
      </c>
      <c r="C79" s="156" t="s">
        <v>84</v>
      </c>
      <c r="D79" s="120" t="s">
        <v>75</v>
      </c>
      <c r="E79" s="9"/>
    </row>
    <row r="80" spans="1:5" ht="15.75" customHeight="1" thickBot="1" x14ac:dyDescent="0.3">
      <c r="A80" s="152"/>
      <c r="B80" s="158"/>
      <c r="C80" s="152"/>
      <c r="D80" s="123" t="s">
        <v>87</v>
      </c>
      <c r="E80" s="10"/>
    </row>
    <row r="81" spans="1:5" ht="15.75" customHeight="1" x14ac:dyDescent="0.25">
      <c r="A81" s="152"/>
      <c r="B81" s="158"/>
      <c r="C81" s="131" t="s">
        <v>73</v>
      </c>
      <c r="D81" s="120" t="s">
        <v>88</v>
      </c>
      <c r="E81" s="9"/>
    </row>
    <row r="82" spans="1:5" ht="15.75" customHeight="1" x14ac:dyDescent="0.25">
      <c r="A82" s="152"/>
      <c r="B82" s="158"/>
      <c r="C82" s="133" t="s">
        <v>37</v>
      </c>
      <c r="D82" s="123" t="s">
        <v>89</v>
      </c>
      <c r="E82" s="10"/>
    </row>
    <row r="83" spans="1:5" ht="15.75" customHeight="1" thickBot="1" x14ac:dyDescent="0.3">
      <c r="A83" s="152"/>
      <c r="B83" s="158"/>
      <c r="C83" s="133" t="s">
        <v>90</v>
      </c>
      <c r="D83" s="123" t="s">
        <v>60</v>
      </c>
      <c r="E83" s="10"/>
    </row>
    <row r="84" spans="1:5" x14ac:dyDescent="0.25">
      <c r="A84" s="152"/>
      <c r="B84" s="158"/>
      <c r="C84" s="156" t="s">
        <v>70</v>
      </c>
      <c r="D84" s="120" t="s">
        <v>91</v>
      </c>
      <c r="E84" s="9"/>
    </row>
    <row r="85" spans="1:5" ht="15.75" customHeight="1" x14ac:dyDescent="0.25">
      <c r="A85" s="152"/>
      <c r="B85" s="158"/>
      <c r="C85" s="152"/>
      <c r="D85" s="123" t="s">
        <v>77</v>
      </c>
      <c r="E85" s="10"/>
    </row>
    <row r="86" spans="1:5" ht="15.75" customHeight="1" thickBot="1" x14ac:dyDescent="0.3">
      <c r="A86" s="153"/>
      <c r="B86" s="159"/>
      <c r="C86" s="134" t="s">
        <v>92</v>
      </c>
      <c r="D86" s="118" t="s">
        <v>93</v>
      </c>
      <c r="E86" s="8"/>
    </row>
    <row r="87" spans="1:5" ht="15.75" customHeight="1" thickBot="1" x14ac:dyDescent="0.3">
      <c r="A87" s="154">
        <v>12</v>
      </c>
      <c r="B87" s="157" t="s">
        <v>94</v>
      </c>
      <c r="C87" s="133" t="s">
        <v>92</v>
      </c>
      <c r="D87" s="123" t="s">
        <v>95</v>
      </c>
      <c r="E87" s="10"/>
    </row>
    <row r="88" spans="1:5" x14ac:dyDescent="0.25">
      <c r="A88" s="152"/>
      <c r="B88" s="158"/>
      <c r="C88" s="156" t="s">
        <v>96</v>
      </c>
      <c r="D88" s="120" t="s">
        <v>97</v>
      </c>
      <c r="E88" s="9"/>
    </row>
    <row r="89" spans="1:5" ht="15.75" customHeight="1" thickBot="1" x14ac:dyDescent="0.3">
      <c r="A89" s="152"/>
      <c r="B89" s="158"/>
      <c r="C89" s="152"/>
      <c r="D89" s="123" t="s">
        <v>98</v>
      </c>
      <c r="E89" s="10"/>
    </row>
    <row r="90" spans="1:5" x14ac:dyDescent="0.25">
      <c r="A90" s="152"/>
      <c r="B90" s="158"/>
      <c r="C90" s="156" t="s">
        <v>99</v>
      </c>
      <c r="D90" s="120" t="s">
        <v>100</v>
      </c>
      <c r="E90" s="9"/>
    </row>
    <row r="91" spans="1:5" ht="15.75" customHeight="1" thickBot="1" x14ac:dyDescent="0.3">
      <c r="A91" s="152"/>
      <c r="B91" s="158"/>
      <c r="C91" s="152"/>
      <c r="D91" s="123" t="s">
        <v>101</v>
      </c>
      <c r="E91" s="10"/>
    </row>
    <row r="92" spans="1:5" x14ac:dyDescent="0.25">
      <c r="A92" s="152"/>
      <c r="B92" s="158"/>
      <c r="C92" s="156" t="s">
        <v>102</v>
      </c>
      <c r="D92" s="120" t="s">
        <v>103</v>
      </c>
      <c r="E92" s="9"/>
    </row>
    <row r="93" spans="1:5" x14ac:dyDescent="0.25">
      <c r="A93" s="152"/>
      <c r="B93" s="158"/>
      <c r="C93" s="152"/>
      <c r="D93" s="123" t="s">
        <v>104</v>
      </c>
      <c r="E93" s="10"/>
    </row>
    <row r="94" spans="1:5" x14ac:dyDescent="0.25">
      <c r="A94" s="152"/>
      <c r="B94" s="158"/>
      <c r="C94" s="152"/>
      <c r="D94" s="123" t="s">
        <v>105</v>
      </c>
      <c r="E94" s="10"/>
    </row>
    <row r="95" spans="1:5" ht="15.75" customHeight="1" thickBot="1" x14ac:dyDescent="0.3">
      <c r="A95" s="152"/>
      <c r="B95" s="158"/>
      <c r="C95" s="152"/>
      <c r="D95" s="123" t="s">
        <v>106</v>
      </c>
      <c r="E95" s="10"/>
    </row>
    <row r="96" spans="1:5" x14ac:dyDescent="0.25">
      <c r="A96" s="152"/>
      <c r="B96" s="158"/>
      <c r="C96" s="156" t="s">
        <v>7</v>
      </c>
      <c r="D96" s="120" t="s">
        <v>107</v>
      </c>
      <c r="E96" s="9"/>
    </row>
    <row r="97" spans="1:5" x14ac:dyDescent="0.25">
      <c r="A97" s="152"/>
      <c r="B97" s="158"/>
      <c r="C97" s="152"/>
      <c r="D97" s="123" t="s">
        <v>108</v>
      </c>
      <c r="E97" s="10"/>
    </row>
    <row r="98" spans="1:5" x14ac:dyDescent="0.25">
      <c r="A98" s="152"/>
      <c r="B98" s="158"/>
      <c r="C98" s="152"/>
      <c r="D98" s="123" t="s">
        <v>109</v>
      </c>
      <c r="E98" s="10"/>
    </row>
    <row r="99" spans="1:5" ht="15.75" customHeight="1" thickBot="1" x14ac:dyDescent="0.3">
      <c r="A99" s="152"/>
      <c r="B99" s="158"/>
      <c r="C99" s="152"/>
      <c r="D99" s="123" t="s">
        <v>110</v>
      </c>
      <c r="E99" s="10"/>
    </row>
    <row r="100" spans="1:5" x14ac:dyDescent="0.25">
      <c r="A100" s="152"/>
      <c r="B100" s="158"/>
      <c r="C100" s="155" t="s">
        <v>10</v>
      </c>
      <c r="D100" s="120" t="s">
        <v>62</v>
      </c>
      <c r="E100" s="9"/>
    </row>
    <row r="101" spans="1:5" x14ac:dyDescent="0.25">
      <c r="A101" s="152"/>
      <c r="B101" s="158"/>
      <c r="C101" s="152"/>
      <c r="D101" s="123" t="s">
        <v>63</v>
      </c>
      <c r="E101" s="10"/>
    </row>
    <row r="102" spans="1:5" x14ac:dyDescent="0.25">
      <c r="A102" s="152"/>
      <c r="B102" s="158"/>
      <c r="C102" s="152"/>
      <c r="D102" s="123" t="s">
        <v>64</v>
      </c>
      <c r="E102" s="10"/>
    </row>
    <row r="103" spans="1:5" x14ac:dyDescent="0.25">
      <c r="A103" s="152"/>
      <c r="B103" s="158"/>
      <c r="C103" s="152"/>
      <c r="D103" s="123" t="s">
        <v>65</v>
      </c>
      <c r="E103" s="10"/>
    </row>
    <row r="104" spans="1:5" ht="15.75" customHeight="1" thickBot="1" x14ac:dyDescent="0.3">
      <c r="A104" s="153"/>
      <c r="B104" s="159"/>
      <c r="C104" s="153"/>
      <c r="D104" s="118" t="s">
        <v>13</v>
      </c>
      <c r="E104" s="8"/>
    </row>
  </sheetData>
  <mergeCells count="55">
    <mergeCell ref="A79:A86"/>
    <mergeCell ref="B79:B86"/>
    <mergeCell ref="C79:C80"/>
    <mergeCell ref="C84:C85"/>
    <mergeCell ref="A87:A104"/>
    <mergeCell ref="B87:B104"/>
    <mergeCell ref="C96:C99"/>
    <mergeCell ref="C100:C104"/>
    <mergeCell ref="C92:C95"/>
    <mergeCell ref="C90:C91"/>
    <mergeCell ref="C88:C89"/>
    <mergeCell ref="A73:A78"/>
    <mergeCell ref="C70:C72"/>
    <mergeCell ref="C73:C74"/>
    <mergeCell ref="C75:C76"/>
    <mergeCell ref="C77:C78"/>
    <mergeCell ref="B73:B78"/>
    <mergeCell ref="B33:B42"/>
    <mergeCell ref="C67:C69"/>
    <mergeCell ref="C65:C66"/>
    <mergeCell ref="B65:B72"/>
    <mergeCell ref="A65:A72"/>
    <mergeCell ref="A53:A64"/>
    <mergeCell ref="B53:B64"/>
    <mergeCell ref="C54:C56"/>
    <mergeCell ref="C57:C58"/>
    <mergeCell ref="C59:C61"/>
    <mergeCell ref="C63:C64"/>
    <mergeCell ref="A12:A18"/>
    <mergeCell ref="C12:C13"/>
    <mergeCell ref="C14:C17"/>
    <mergeCell ref="A9:A11"/>
    <mergeCell ref="B2:B8"/>
    <mergeCell ref="A2:A8"/>
    <mergeCell ref="C2:C3"/>
    <mergeCell ref="C4:C8"/>
    <mergeCell ref="C9:C11"/>
    <mergeCell ref="B9:B11"/>
    <mergeCell ref="B12:B18"/>
    <mergeCell ref="A19:A25"/>
    <mergeCell ref="A26:A32"/>
    <mergeCell ref="C47:C52"/>
    <mergeCell ref="C44:C46"/>
    <mergeCell ref="B43:B52"/>
    <mergeCell ref="A43:A52"/>
    <mergeCell ref="C24:C25"/>
    <mergeCell ref="B19:B25"/>
    <mergeCell ref="C29:C31"/>
    <mergeCell ref="C27:C28"/>
    <mergeCell ref="B26:B32"/>
    <mergeCell ref="C19:C23"/>
    <mergeCell ref="A33:A42"/>
    <mergeCell ref="C33:C35"/>
    <mergeCell ref="C36:C39"/>
    <mergeCell ref="C40:C41"/>
  </mergeCells>
  <pageMargins left="0.7" right="0.7" top="0.75" bottom="0.75" header="0.3" footer="0.3"/>
  <pageSetup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
    <tabColor rgb="FFC00000"/>
  </sheetPr>
  <dimension ref="A1:O87"/>
  <sheetViews>
    <sheetView topLeftCell="A43" workbookViewId="0">
      <selection activeCell="D81" sqref="D81"/>
    </sheetView>
  </sheetViews>
  <sheetFormatPr baseColWidth="10" defaultColWidth="11.42578125" defaultRowHeight="15" x14ac:dyDescent="0.25"/>
  <cols>
    <col min="1" max="1" width="11.5703125" style="137" bestFit="1" customWidth="1"/>
    <col min="2" max="2" width="24.5703125" style="135" bestFit="1" customWidth="1"/>
    <col min="3" max="3" width="23.85546875" style="135" customWidth="1"/>
    <col min="4" max="4" width="19.7109375" style="135" customWidth="1"/>
    <col min="5" max="5" width="11.85546875" style="136" bestFit="1" customWidth="1"/>
    <col min="6" max="6" width="9.140625" style="135" bestFit="1" customWidth="1"/>
    <col min="7" max="7" width="3.140625" style="135" bestFit="1" customWidth="1"/>
    <col min="8" max="8" width="11" style="135" bestFit="1" customWidth="1"/>
    <col min="9" max="9" width="4.42578125" style="135" bestFit="1" customWidth="1"/>
    <col min="10" max="10" width="3.140625" style="135" bestFit="1" customWidth="1"/>
    <col min="11" max="11" width="7.85546875" style="135" bestFit="1" customWidth="1"/>
    <col min="12" max="12" width="82.140625" style="135" bestFit="1" customWidth="1"/>
    <col min="13" max="63" width="11.42578125" style="135" customWidth="1"/>
    <col min="64" max="16384" width="11.42578125" style="135"/>
  </cols>
  <sheetData>
    <row r="1" spans="1:11" ht="14.45" customHeight="1" x14ac:dyDescent="0.25">
      <c r="A1" s="165" t="s">
        <v>111</v>
      </c>
      <c r="B1" s="164"/>
      <c r="C1" s="164"/>
      <c r="D1" s="164"/>
      <c r="E1" s="166"/>
      <c r="F1" s="164"/>
      <c r="G1" s="164"/>
      <c r="H1" s="164"/>
      <c r="I1" s="164"/>
      <c r="J1" s="164"/>
      <c r="K1" s="164"/>
    </row>
    <row r="2" spans="1:11" ht="15.75" customHeight="1" thickBot="1" x14ac:dyDescent="0.3">
      <c r="A2" s="167"/>
      <c r="B2" s="164"/>
      <c r="C2" s="164"/>
      <c r="D2" s="164"/>
      <c r="E2" s="166"/>
      <c r="F2" s="164"/>
      <c r="G2" s="164"/>
      <c r="H2" s="164"/>
      <c r="I2" s="164"/>
      <c r="J2" s="164"/>
      <c r="K2" s="164"/>
    </row>
    <row r="3" spans="1:11" s="138" customFormat="1" ht="15.75" customHeight="1" thickBot="1" x14ac:dyDescent="0.3">
      <c r="A3" s="79" t="s">
        <v>112</v>
      </c>
      <c r="B3" s="116" t="s">
        <v>113</v>
      </c>
      <c r="C3" s="116" t="s">
        <v>114</v>
      </c>
      <c r="D3" s="116" t="s">
        <v>115</v>
      </c>
      <c r="E3" s="12" t="s">
        <v>116</v>
      </c>
      <c r="F3" s="171" t="s">
        <v>117</v>
      </c>
      <c r="G3" s="172"/>
      <c r="H3" s="172"/>
      <c r="I3" s="172"/>
      <c r="J3" s="172"/>
      <c r="K3" s="172"/>
    </row>
    <row r="4" spans="1:11" ht="90" customHeight="1" thickBot="1" x14ac:dyDescent="0.3">
      <c r="A4" s="79" t="s">
        <v>7</v>
      </c>
      <c r="B4" s="117"/>
      <c r="C4" s="117"/>
      <c r="D4" s="117"/>
      <c r="E4" s="13">
        <v>15</v>
      </c>
    </row>
    <row r="5" spans="1:11" ht="90" customHeight="1" thickBot="1" x14ac:dyDescent="0.3">
      <c r="A5" s="79" t="s">
        <v>118</v>
      </c>
      <c r="B5" s="117"/>
      <c r="C5" s="117"/>
      <c r="D5" s="117"/>
      <c r="E5" s="14">
        <f>(AVERAGE(0.009,0.0155)-AVERAGE(0.002,0.0025))*1000</f>
        <v>10</v>
      </c>
    </row>
    <row r="6" spans="1:11" ht="90" customHeight="1" thickBot="1" x14ac:dyDescent="0.3">
      <c r="A6" s="79" t="s">
        <v>119</v>
      </c>
      <c r="B6" s="117"/>
      <c r="C6" s="117"/>
      <c r="D6" s="117"/>
      <c r="E6" s="14">
        <f>AVERAGE(0.002,0.0025)*1000</f>
        <v>2.2500000000000004</v>
      </c>
    </row>
    <row r="7" spans="1:11" ht="90" customHeight="1" thickBot="1" x14ac:dyDescent="0.3">
      <c r="A7" s="79" t="s">
        <v>120</v>
      </c>
      <c r="B7" s="117"/>
      <c r="C7" s="117"/>
      <c r="D7" s="117"/>
      <c r="E7" s="14">
        <f>0.171*1000</f>
        <v>171</v>
      </c>
    </row>
    <row r="8" spans="1:11" ht="90" customHeight="1" thickBot="1" x14ac:dyDescent="0.3">
      <c r="A8" s="79" t="s">
        <v>121</v>
      </c>
      <c r="B8" s="117"/>
      <c r="C8" s="117"/>
      <c r="D8" s="117"/>
      <c r="E8" s="14">
        <v>0.4</v>
      </c>
    </row>
    <row r="9" spans="1:11" ht="90" customHeight="1" thickBot="1" x14ac:dyDescent="0.3">
      <c r="A9" s="79" t="s">
        <v>22</v>
      </c>
      <c r="B9" s="117"/>
      <c r="C9" s="117"/>
      <c r="D9" s="117"/>
      <c r="E9" s="14">
        <f>1000*0.0375</f>
        <v>37.5</v>
      </c>
    </row>
    <row r="10" spans="1:11" ht="90" customHeight="1" thickBot="1" x14ac:dyDescent="0.3">
      <c r="A10" s="79" t="s">
        <v>24</v>
      </c>
      <c r="B10" s="117"/>
      <c r="C10" s="117"/>
      <c r="D10" s="117"/>
      <c r="E10" s="14">
        <f>1000*(0.047-4*0.004)</f>
        <v>31</v>
      </c>
      <c r="F10" s="11" t="s">
        <v>122</v>
      </c>
    </row>
    <row r="11" spans="1:11" ht="90" customHeight="1" thickBot="1" x14ac:dyDescent="0.3">
      <c r="A11" s="79" t="s">
        <v>123</v>
      </c>
      <c r="B11" s="117"/>
      <c r="C11" s="117"/>
      <c r="D11" s="117"/>
      <c r="E11" s="14">
        <f>1000*0.0105</f>
        <v>10.5</v>
      </c>
    </row>
    <row r="12" spans="1:11" ht="90" customHeight="1" thickBot="1" x14ac:dyDescent="0.3">
      <c r="A12" s="79" t="s">
        <v>124</v>
      </c>
      <c r="B12" s="117"/>
      <c r="C12" s="117"/>
      <c r="D12" s="117"/>
      <c r="E12" s="14">
        <f>(0.0115-0.0105)*1000</f>
        <v>0.99999999999999911</v>
      </c>
    </row>
    <row r="13" spans="1:11" ht="90" customHeight="1" thickBot="1" x14ac:dyDescent="0.3">
      <c r="A13" s="79" t="s">
        <v>125</v>
      </c>
      <c r="B13" s="117"/>
      <c r="C13" s="117"/>
      <c r="D13" s="117"/>
      <c r="E13" s="14">
        <f>0.562*1000</f>
        <v>562</v>
      </c>
    </row>
    <row r="14" spans="1:11" ht="90" customHeight="1" thickBot="1" x14ac:dyDescent="0.3">
      <c r="A14" s="79" t="s">
        <v>126</v>
      </c>
      <c r="B14" s="117"/>
      <c r="C14" s="117"/>
      <c r="D14" s="117"/>
      <c r="E14" s="14">
        <f>(0.003)/4*1000</f>
        <v>0.75</v>
      </c>
    </row>
    <row r="15" spans="1:11" ht="90" customHeight="1" thickBot="1" x14ac:dyDescent="0.3">
      <c r="A15" s="79" t="s">
        <v>127</v>
      </c>
      <c r="B15" s="117"/>
      <c r="C15" s="117"/>
      <c r="D15" s="117"/>
      <c r="E15" s="13">
        <v>15</v>
      </c>
    </row>
    <row r="16" spans="1:11" ht="90" customHeight="1" thickBot="1" x14ac:dyDescent="0.3">
      <c r="A16" s="79" t="s">
        <v>128</v>
      </c>
      <c r="B16" s="117"/>
      <c r="C16" s="117"/>
      <c r="D16" s="117"/>
      <c r="E16" s="14">
        <f>0.004/4*1000</f>
        <v>1</v>
      </c>
    </row>
    <row r="17" spans="1:8" ht="90" customHeight="1" thickBot="1" x14ac:dyDescent="0.3">
      <c r="A17" s="79" t="s">
        <v>129</v>
      </c>
      <c r="B17" s="117"/>
      <c r="C17" s="117"/>
      <c r="D17" s="117"/>
      <c r="E17" s="14">
        <f>0.004*1000</f>
        <v>4</v>
      </c>
    </row>
    <row r="18" spans="1:8" ht="90" customHeight="1" thickBot="1" x14ac:dyDescent="0.3">
      <c r="A18" s="79" t="s">
        <v>130</v>
      </c>
      <c r="B18" s="117"/>
      <c r="C18" s="117"/>
      <c r="D18" s="117"/>
      <c r="E18" s="14">
        <f>0.0605*1000</f>
        <v>60.5</v>
      </c>
    </row>
    <row r="19" spans="1:8" x14ac:dyDescent="0.25">
      <c r="A19" s="165" t="s">
        <v>131</v>
      </c>
      <c r="B19" s="164"/>
      <c r="C19" s="164"/>
      <c r="D19" s="164"/>
      <c r="E19" s="166"/>
      <c r="F19" s="164"/>
      <c r="G19" s="164"/>
      <c r="H19" s="164"/>
    </row>
    <row r="20" spans="1:8" ht="15.75" customHeight="1" thickBot="1" x14ac:dyDescent="0.3">
      <c r="A20" s="167"/>
      <c r="B20" s="164"/>
      <c r="C20" s="164"/>
      <c r="D20" s="164"/>
      <c r="E20" s="166"/>
      <c r="F20" s="164"/>
      <c r="G20" s="164"/>
      <c r="H20" s="164"/>
    </row>
    <row r="21" spans="1:8" ht="15.75" customHeight="1" thickBot="1" x14ac:dyDescent="0.3">
      <c r="A21" s="15" t="s">
        <v>112</v>
      </c>
      <c r="B21" s="39" t="s">
        <v>132</v>
      </c>
      <c r="C21" s="39" t="s">
        <v>133</v>
      </c>
      <c r="D21" s="138" t="s">
        <v>134</v>
      </c>
      <c r="E21" s="138">
        <v>9.8066500286389005</v>
      </c>
      <c r="F21" s="163" t="s">
        <v>135</v>
      </c>
      <c r="G21" s="164"/>
      <c r="H21" s="164"/>
    </row>
    <row r="22" spans="1:8" ht="15.75" customHeight="1" thickBot="1" x14ac:dyDescent="0.3">
      <c r="A22" s="15" t="s">
        <v>7</v>
      </c>
      <c r="B22" s="17" t="s">
        <v>136</v>
      </c>
      <c r="C22" s="22">
        <f>0.2514*E21</f>
        <v>2.4653918171998197</v>
      </c>
      <c r="F22" s="173" t="s">
        <v>137</v>
      </c>
      <c r="G22" s="164"/>
      <c r="H22" s="164"/>
    </row>
    <row r="23" spans="1:8" x14ac:dyDescent="0.25">
      <c r="A23" s="168" t="s">
        <v>10</v>
      </c>
      <c r="B23" s="18" t="s">
        <v>138</v>
      </c>
      <c r="C23" s="23">
        <v>23</v>
      </c>
      <c r="F23" s="164"/>
      <c r="G23" s="164"/>
      <c r="H23" s="164"/>
    </row>
    <row r="24" spans="1:8" ht="14.45" customHeight="1" x14ac:dyDescent="0.25">
      <c r="A24" s="169"/>
      <c r="B24" s="19" t="s">
        <v>139</v>
      </c>
      <c r="C24" s="24">
        <f>3.5115*E21</f>
        <v>34.4360515755655</v>
      </c>
      <c r="F24" s="164"/>
      <c r="G24" s="164"/>
      <c r="H24" s="164"/>
    </row>
    <row r="25" spans="1:8" ht="15.75" customHeight="1" thickBot="1" x14ac:dyDescent="0.3">
      <c r="A25" s="170"/>
      <c r="B25" s="20" t="s">
        <v>13</v>
      </c>
      <c r="C25" s="25">
        <f>C22</f>
        <v>2.4653918171998197</v>
      </c>
      <c r="F25" s="164"/>
      <c r="G25" s="164"/>
      <c r="H25" s="164"/>
    </row>
    <row r="26" spans="1:8" ht="15.75" customHeight="1" thickBot="1" x14ac:dyDescent="0.3">
      <c r="A26" s="16" t="s">
        <v>17</v>
      </c>
      <c r="B26" s="21" t="s">
        <v>140</v>
      </c>
      <c r="C26" s="26">
        <v>20</v>
      </c>
    </row>
    <row r="27" spans="1:8" x14ac:dyDescent="0.25">
      <c r="A27" s="168" t="s">
        <v>22</v>
      </c>
      <c r="B27" s="18" t="s">
        <v>141</v>
      </c>
      <c r="C27" s="23">
        <f>8.8885*E21</f>
        <v>87.166408779556875</v>
      </c>
    </row>
    <row r="28" spans="1:8" x14ac:dyDescent="0.25">
      <c r="A28" s="169"/>
      <c r="B28" s="19" t="s">
        <v>91</v>
      </c>
      <c r="C28" s="24">
        <v>110</v>
      </c>
    </row>
    <row r="29" spans="1:8" x14ac:dyDescent="0.25">
      <c r="A29" s="169"/>
      <c r="B29" s="19" t="s">
        <v>142</v>
      </c>
      <c r="C29" s="27">
        <f>3.6645*E21</f>
        <v>35.936469029947247</v>
      </c>
    </row>
    <row r="30" spans="1:8" x14ac:dyDescent="0.25">
      <c r="A30" s="169"/>
      <c r="B30" s="19" t="s">
        <v>143</v>
      </c>
      <c r="C30" s="27">
        <v>23</v>
      </c>
    </row>
    <row r="31" spans="1:8" x14ac:dyDescent="0.25">
      <c r="A31" s="169"/>
      <c r="B31" s="19" t="s">
        <v>144</v>
      </c>
      <c r="C31" s="27">
        <f>0.2365*E21</f>
        <v>2.3192727317730997</v>
      </c>
    </row>
    <row r="32" spans="1:8" ht="15.75" customHeight="1" thickBot="1" x14ac:dyDescent="0.3">
      <c r="A32" s="170"/>
      <c r="B32" s="20" t="s">
        <v>145</v>
      </c>
      <c r="C32" s="25">
        <f>4.658*E21</f>
        <v>45.679375833400002</v>
      </c>
    </row>
    <row r="33" spans="1:15" x14ac:dyDescent="0.25">
      <c r="A33" s="168" t="s">
        <v>24</v>
      </c>
      <c r="B33" s="18" t="s">
        <v>146</v>
      </c>
      <c r="C33" s="28">
        <v>55</v>
      </c>
    </row>
    <row r="34" spans="1:15" x14ac:dyDescent="0.25">
      <c r="A34" s="169"/>
      <c r="B34" s="19" t="s">
        <v>147</v>
      </c>
      <c r="C34" s="27">
        <f>C32</f>
        <v>45.679375833400002</v>
      </c>
    </row>
    <row r="35" spans="1:15" ht="15.75" customHeight="1" thickBot="1" x14ac:dyDescent="0.3">
      <c r="A35" s="170"/>
      <c r="B35" s="20" t="s">
        <v>148</v>
      </c>
      <c r="C35" s="25">
        <f>4.158*E21</f>
        <v>40.776050819080552</v>
      </c>
    </row>
    <row r="36" spans="1:15" x14ac:dyDescent="0.25">
      <c r="A36" s="168" t="s">
        <v>149</v>
      </c>
      <c r="B36" s="18" t="s">
        <v>138</v>
      </c>
      <c r="C36" s="23">
        <v>9.4</v>
      </c>
    </row>
    <row r="37" spans="1:15" x14ac:dyDescent="0.25">
      <c r="A37" s="169"/>
      <c r="B37" s="19" t="s">
        <v>150</v>
      </c>
      <c r="C37" s="27">
        <f>2.389*E21</f>
        <v>23.42808691841833</v>
      </c>
    </row>
    <row r="38" spans="1:15" ht="15.75" customHeight="1" thickBot="1" x14ac:dyDescent="0.3">
      <c r="A38" s="170"/>
      <c r="B38" s="20" t="s">
        <v>151</v>
      </c>
      <c r="C38" s="25">
        <v>11</v>
      </c>
    </row>
    <row r="39" spans="1:15" x14ac:dyDescent="0.25">
      <c r="A39" s="174" t="s">
        <v>125</v>
      </c>
      <c r="B39" s="18" t="s">
        <v>152</v>
      </c>
      <c r="C39" s="28">
        <f>C37</f>
        <v>23.42808691841833</v>
      </c>
    </row>
    <row r="40" spans="1:15" ht="15.75" customHeight="1" thickBot="1" x14ac:dyDescent="0.3">
      <c r="A40" s="170"/>
      <c r="B40" s="20" t="s">
        <v>153</v>
      </c>
      <c r="C40" s="25">
        <f>C38</f>
        <v>11</v>
      </c>
    </row>
    <row r="41" spans="1:15" x14ac:dyDescent="0.25">
      <c r="A41" s="168" t="s">
        <v>126</v>
      </c>
      <c r="B41" s="18" t="s">
        <v>147</v>
      </c>
      <c r="C41" s="28">
        <f>C29</f>
        <v>35.936469029947247</v>
      </c>
    </row>
    <row r="42" spans="1:15" ht="15.75" customHeight="1" thickBot="1" x14ac:dyDescent="0.3">
      <c r="A42" s="170"/>
      <c r="B42" s="20" t="s">
        <v>154</v>
      </c>
      <c r="C42" s="25">
        <f>C30</f>
        <v>23</v>
      </c>
    </row>
    <row r="43" spans="1:15" ht="15.75" customHeight="1" thickBot="1" x14ac:dyDescent="0.3">
      <c r="A43" s="16" t="s">
        <v>127</v>
      </c>
      <c r="B43" s="21" t="s">
        <v>155</v>
      </c>
      <c r="C43" s="29">
        <v>30</v>
      </c>
    </row>
    <row r="44" spans="1:15" ht="15.75" customHeight="1" thickBot="1" x14ac:dyDescent="0.3">
      <c r="A44" s="15" t="s">
        <v>128</v>
      </c>
      <c r="B44" s="17" t="s">
        <v>147</v>
      </c>
      <c r="C44" s="22">
        <f>C31</f>
        <v>2.3192727317730997</v>
      </c>
    </row>
    <row r="45" spans="1:15" x14ac:dyDescent="0.25">
      <c r="A45" s="168" t="s">
        <v>129</v>
      </c>
      <c r="B45" s="18" t="s">
        <v>156</v>
      </c>
      <c r="C45" s="28">
        <f>C35</f>
        <v>40.776050819080552</v>
      </c>
    </row>
    <row r="46" spans="1:15" ht="15.75" customHeight="1" thickBot="1" x14ac:dyDescent="0.3">
      <c r="A46" s="170"/>
      <c r="B46" s="20" t="s">
        <v>157</v>
      </c>
      <c r="C46" s="30">
        <f>6.2</f>
        <v>6.2</v>
      </c>
    </row>
    <row r="47" spans="1:15" ht="15.75" customHeight="1" thickBot="1" x14ac:dyDescent="0.3">
      <c r="A47" s="16" t="s">
        <v>130</v>
      </c>
      <c r="B47" s="21" t="s">
        <v>158</v>
      </c>
      <c r="C47" s="31">
        <f>C33</f>
        <v>55</v>
      </c>
    </row>
    <row r="48" spans="1:15" ht="14.45" customHeight="1" x14ac:dyDescent="0.25">
      <c r="A48" s="165" t="s">
        <v>159</v>
      </c>
      <c r="B48" s="164"/>
      <c r="C48" s="164"/>
      <c r="D48" s="164"/>
      <c r="E48" s="166"/>
      <c r="F48" s="164"/>
      <c r="G48" s="164"/>
      <c r="H48" s="164"/>
      <c r="I48" s="164"/>
      <c r="J48" s="164"/>
      <c r="K48" s="164"/>
      <c r="L48" s="125"/>
      <c r="M48" s="53"/>
      <c r="N48" s="53"/>
      <c r="O48" s="53"/>
    </row>
    <row r="49" spans="1:15" ht="15.75" customHeight="1" thickBot="1" x14ac:dyDescent="0.3">
      <c r="A49" s="167"/>
      <c r="B49" s="164"/>
      <c r="C49" s="164"/>
      <c r="D49" s="164"/>
      <c r="E49" s="166"/>
      <c r="F49" s="164"/>
      <c r="G49" s="164"/>
      <c r="H49" s="164"/>
      <c r="I49" s="164"/>
      <c r="J49" s="164"/>
      <c r="K49" s="164"/>
      <c r="L49" s="125"/>
      <c r="M49" s="53"/>
      <c r="N49" s="53"/>
      <c r="O49" s="53"/>
    </row>
    <row r="50" spans="1:15" ht="15.75" customHeight="1" thickBot="1" x14ac:dyDescent="0.3">
      <c r="A50" s="89" t="s">
        <v>112</v>
      </c>
      <c r="B50" s="52" t="s">
        <v>160</v>
      </c>
      <c r="C50" s="109" t="s">
        <v>161</v>
      </c>
      <c r="D50" s="52" t="s">
        <v>162</v>
      </c>
      <c r="E50" s="52" t="s">
        <v>163</v>
      </c>
      <c r="F50" s="109" t="s">
        <v>164</v>
      </c>
      <c r="G50" s="52" t="s">
        <v>162</v>
      </c>
      <c r="H50" s="52" t="s">
        <v>165</v>
      </c>
      <c r="I50" s="52" t="s">
        <v>166</v>
      </c>
      <c r="J50" s="52" t="s">
        <v>162</v>
      </c>
      <c r="K50" s="52" t="s">
        <v>165</v>
      </c>
      <c r="L50" s="126" t="s">
        <v>167</v>
      </c>
    </row>
    <row r="51" spans="1:15" ht="15.75" customHeight="1" thickBot="1" x14ac:dyDescent="0.3">
      <c r="A51" s="90" t="s">
        <v>168</v>
      </c>
      <c r="B51" s="35" t="s">
        <v>77</v>
      </c>
      <c r="C51" s="110">
        <f>-E4*E21/1000</f>
        <v>-0.14709975042958351</v>
      </c>
      <c r="D51" s="1" t="s">
        <v>161</v>
      </c>
      <c r="E51" s="1" t="s">
        <v>169</v>
      </c>
      <c r="F51" s="110"/>
      <c r="G51" s="101"/>
      <c r="H51" s="101"/>
      <c r="I51" s="35"/>
      <c r="J51" s="35"/>
      <c r="K51" s="35"/>
      <c r="L51" s="127" t="str">
        <f t="shared" ref="L51:L87" si="0">CONCATENATE(CHAR(34),CONCATENATE(LOWER(A51),"-",B51),CHAR(34),":[[",C51,,",",CHAR(34),D51,CHAR(34),",",CHAR(34),E51,CHAR(34),"]",IF(F51="","",CONCATENATE(",[",F51,,",",CHAR(34),G51,CHAR(34),",",H51,"]")),IF(I51="","",CONCATENATE(",[",I51,,",",CHAR(34),J51,CHAR(34),",",K51,"]")),"],")</f>
        <v>"petri-hold":[[-0.147099750429584,"W","com"]],</v>
      </c>
    </row>
    <row r="52" spans="1:15" ht="15.75" customHeight="1" thickBot="1" x14ac:dyDescent="0.3">
      <c r="A52" s="90" t="s">
        <v>168</v>
      </c>
      <c r="B52" s="33" t="s">
        <v>13</v>
      </c>
      <c r="C52" s="110">
        <f>-E4*E21/1000</f>
        <v>-0.14709975042958351</v>
      </c>
      <c r="D52" s="1" t="s">
        <v>170</v>
      </c>
      <c r="E52" s="106" t="s">
        <v>169</v>
      </c>
      <c r="F52" s="111">
        <f>-C22</f>
        <v>-2.4653918171998197</v>
      </c>
      <c r="G52" s="102" t="s">
        <v>170</v>
      </c>
      <c r="H52" s="106" t="s">
        <v>171</v>
      </c>
      <c r="I52" s="33"/>
      <c r="J52" s="33"/>
      <c r="K52" s="33"/>
      <c r="L52" s="127" t="str">
        <f t="shared" si="0"/>
        <v>"petri-write":[[-0.147099750429584,"Z","com"],[-2.46539181719982,"Z",3,3,1.5]],</v>
      </c>
    </row>
    <row r="53" spans="1:15" x14ac:dyDescent="0.25">
      <c r="A53" s="91" t="s">
        <v>10</v>
      </c>
      <c r="B53" s="34" t="s">
        <v>77</v>
      </c>
      <c r="C53" s="112">
        <f>E5*E21/1000</f>
        <v>9.8066500286388997E-2</v>
      </c>
      <c r="D53" s="5" t="s">
        <v>161</v>
      </c>
      <c r="E53" s="106" t="s">
        <v>169</v>
      </c>
      <c r="F53" s="112"/>
      <c r="G53" s="103"/>
      <c r="H53" s="103"/>
      <c r="I53" s="34"/>
      <c r="J53" s="34"/>
      <c r="K53" s="34"/>
      <c r="L53" s="127" t="str">
        <f t="shared" si="0"/>
        <v>"marker-hold":[[0.098066500286389,"W","com"]],</v>
      </c>
    </row>
    <row r="54" spans="1:15" x14ac:dyDescent="0.25">
      <c r="A54" s="91" t="s">
        <v>10</v>
      </c>
      <c r="B54" s="32" t="s">
        <v>172</v>
      </c>
      <c r="C54" s="113">
        <f>E5*E21/1000</f>
        <v>9.8066500286388997E-2</v>
      </c>
      <c r="D54" s="100" t="s">
        <v>173</v>
      </c>
      <c r="E54" s="106" t="s">
        <v>169</v>
      </c>
      <c r="F54" s="113">
        <f>-C23</f>
        <v>-23</v>
      </c>
      <c r="G54" s="104" t="s">
        <v>170</v>
      </c>
      <c r="H54" s="106" t="s">
        <v>174</v>
      </c>
      <c r="I54" s="99"/>
      <c r="J54" s="99"/>
      <c r="K54" s="99"/>
      <c r="L54" s="127" t="str">
        <f t="shared" si="0"/>
        <v>"marker-uncap":[[0.098066500286389,"Y","com"],[-23,"Z",0,0,0]],</v>
      </c>
    </row>
    <row r="55" spans="1:15" x14ac:dyDescent="0.25">
      <c r="A55" s="91" t="s">
        <v>10</v>
      </c>
      <c r="B55" s="32" t="s">
        <v>175</v>
      </c>
      <c r="C55" s="113">
        <f>E5*E21/1000</f>
        <v>9.8066500286388997E-2</v>
      </c>
      <c r="D55" s="100" t="s">
        <v>173</v>
      </c>
      <c r="E55" s="106" t="s">
        <v>169</v>
      </c>
      <c r="F55" s="113">
        <f>C24</f>
        <v>34.4360515755655</v>
      </c>
      <c r="G55" s="104" t="s">
        <v>170</v>
      </c>
      <c r="H55" s="106" t="s">
        <v>174</v>
      </c>
      <c r="I55" s="99"/>
      <c r="J55" s="99"/>
      <c r="K55" s="99"/>
      <c r="L55" s="127" t="str">
        <f t="shared" si="0"/>
        <v>"marker-recap":[[0.098066500286389,"Y","com"],[34.4360515755655,"Z",0,0,0]],</v>
      </c>
    </row>
    <row r="56" spans="1:15" ht="15.75" customHeight="1" thickBot="1" x14ac:dyDescent="0.3">
      <c r="A56" s="91" t="s">
        <v>10</v>
      </c>
      <c r="B56" s="33" t="s">
        <v>13</v>
      </c>
      <c r="C56" s="111">
        <f>-E5*E21/1000</f>
        <v>-9.8066500286388997E-2</v>
      </c>
      <c r="D56" s="38" t="s">
        <v>170</v>
      </c>
      <c r="E56" s="106" t="s">
        <v>169</v>
      </c>
      <c r="F56" s="111">
        <f>C25</f>
        <v>2.4653918171998197</v>
      </c>
      <c r="G56" s="102" t="s">
        <v>170</v>
      </c>
      <c r="H56" s="106" t="s">
        <v>174</v>
      </c>
      <c r="I56" s="33"/>
      <c r="J56" s="33"/>
      <c r="K56" s="33"/>
      <c r="L56" s="127" t="str">
        <f t="shared" si="0"/>
        <v>"marker-write":[[-0.098066500286389,"Z","com"],[2.46539181719982,"Z",0,0,0]],</v>
      </c>
    </row>
    <row r="57" spans="1:15" ht="30.75" customHeight="1" thickBot="1" x14ac:dyDescent="0.3">
      <c r="A57" s="92" t="s">
        <v>176</v>
      </c>
      <c r="B57" s="35" t="s">
        <v>77</v>
      </c>
      <c r="C57" s="110">
        <f>E6*E21/1000</f>
        <v>2.2064962564437528E-2</v>
      </c>
      <c r="D57" s="1" t="s">
        <v>161</v>
      </c>
      <c r="E57" s="106" t="s">
        <v>169</v>
      </c>
      <c r="F57" s="110"/>
      <c r="G57" s="101"/>
      <c r="H57" s="101"/>
      <c r="I57" s="35"/>
      <c r="J57" s="35"/>
      <c r="K57" s="35"/>
      <c r="L57" s="127" t="str">
        <f t="shared" si="0"/>
        <v>"marker_cap-hold":[[0.0220649625644375,"W","com"]],</v>
      </c>
    </row>
    <row r="58" spans="1:15" ht="30.75" customHeight="1" thickBot="1" x14ac:dyDescent="0.3">
      <c r="A58" s="92" t="s">
        <v>176</v>
      </c>
      <c r="B58" s="34" t="s">
        <v>172</v>
      </c>
      <c r="C58" s="112">
        <f>E6*E21/1000</f>
        <v>2.2064962564437528E-2</v>
      </c>
      <c r="D58" s="5" t="s">
        <v>173</v>
      </c>
      <c r="E58" s="106" t="s">
        <v>169</v>
      </c>
      <c r="F58" s="112">
        <f>C23</f>
        <v>23</v>
      </c>
      <c r="G58" s="103" t="s">
        <v>170</v>
      </c>
      <c r="H58" s="106" t="s">
        <v>174</v>
      </c>
      <c r="I58" s="34"/>
      <c r="J58" s="34"/>
      <c r="K58" s="34"/>
      <c r="L58" s="127" t="str">
        <f t="shared" si="0"/>
        <v>"marker_cap-uncap":[[0.0220649625644375,"Y","com"],[23,"Z",0,0,0]],</v>
      </c>
    </row>
    <row r="59" spans="1:15" ht="30.75" customHeight="1" thickBot="1" x14ac:dyDescent="0.3">
      <c r="A59" s="92" t="s">
        <v>176</v>
      </c>
      <c r="B59" s="33" t="s">
        <v>175</v>
      </c>
      <c r="C59" s="111">
        <f>E6*E21/1000</f>
        <v>2.2064962564437528E-2</v>
      </c>
      <c r="D59" s="38" t="s">
        <v>173</v>
      </c>
      <c r="E59" s="106" t="s">
        <v>169</v>
      </c>
      <c r="F59" s="111">
        <f>-C24</f>
        <v>-34.4360515755655</v>
      </c>
      <c r="G59" s="102" t="s">
        <v>170</v>
      </c>
      <c r="H59" s="106" t="s">
        <v>174</v>
      </c>
      <c r="I59" s="33"/>
      <c r="J59" s="33"/>
      <c r="K59" s="33"/>
      <c r="L59" s="127" t="str">
        <f t="shared" si="0"/>
        <v>"marker_cap-recap":[[0.0220649625644375,"Y","com"],[-34.4360515755655,"Z",0,0,0]],</v>
      </c>
    </row>
    <row r="60" spans="1:15" x14ac:dyDescent="0.25">
      <c r="A60" s="91" t="s">
        <v>17</v>
      </c>
      <c r="B60" s="34" t="s">
        <v>77</v>
      </c>
      <c r="C60" s="112">
        <f>-E7*E21/1000</f>
        <v>-1.676937154897252</v>
      </c>
      <c r="D60" s="5" t="s">
        <v>161</v>
      </c>
      <c r="E60" s="106" t="s">
        <v>169</v>
      </c>
      <c r="F60" s="112"/>
      <c r="G60" s="103"/>
      <c r="H60" s="103"/>
      <c r="I60" s="34"/>
      <c r="J60" s="34"/>
      <c r="K60" s="34"/>
      <c r="L60" s="127" t="str">
        <f t="shared" si="0"/>
        <v>"kit-hold":[[-1.67693715489725,"W","com"]],</v>
      </c>
    </row>
    <row r="61" spans="1:15" ht="15.75" customHeight="1" thickBot="1" x14ac:dyDescent="0.3">
      <c r="A61" s="91" t="s">
        <v>17</v>
      </c>
      <c r="B61" s="33" t="s">
        <v>140</v>
      </c>
      <c r="C61" s="111">
        <f>-E7*E21/1000</f>
        <v>-1.676937154897252</v>
      </c>
      <c r="D61" s="38" t="s">
        <v>170</v>
      </c>
      <c r="E61" s="106" t="s">
        <v>169</v>
      </c>
      <c r="F61" s="111">
        <f>C26</f>
        <v>20</v>
      </c>
      <c r="G61" s="102" t="s">
        <v>170</v>
      </c>
      <c r="H61" s="106" t="s">
        <v>177</v>
      </c>
      <c r="I61" s="33"/>
      <c r="J61" s="33"/>
      <c r="K61" s="33"/>
      <c r="L61" s="127" t="str">
        <f t="shared" si="0"/>
        <v>"kit-open":[[-1.67693715489725,"Z","com"],[20,"Z",6,13,0]],</v>
      </c>
    </row>
    <row r="62" spans="1:15" x14ac:dyDescent="0.25">
      <c r="A62" s="91" t="s">
        <v>178</v>
      </c>
      <c r="B62" s="34" t="s">
        <v>77</v>
      </c>
      <c r="C62" s="112">
        <f>-E8*E21/1000</f>
        <v>-3.9226600114555601E-3</v>
      </c>
      <c r="D62" s="5" t="s">
        <v>170</v>
      </c>
      <c r="E62" s="106" t="s">
        <v>169</v>
      </c>
      <c r="F62" s="112"/>
      <c r="G62" s="103"/>
      <c r="H62" s="103"/>
      <c r="I62" s="34"/>
      <c r="J62" s="34"/>
      <c r="K62" s="34"/>
      <c r="L62" s="127" t="str">
        <f t="shared" si="0"/>
        <v>"kit_tab-hold":[[-0.00392266001145556,"Z","com"]],</v>
      </c>
    </row>
    <row r="63" spans="1:15" ht="15.75" customHeight="1" thickBot="1" x14ac:dyDescent="0.3">
      <c r="A63" s="91" t="s">
        <v>178</v>
      </c>
      <c r="B63" s="33" t="s">
        <v>140</v>
      </c>
      <c r="C63" s="111">
        <f>-E8*E21/1000</f>
        <v>-3.9226600114555601E-3</v>
      </c>
      <c r="D63" s="38" t="s">
        <v>170</v>
      </c>
      <c r="E63" s="106" t="s">
        <v>169</v>
      </c>
      <c r="F63" s="111">
        <f>-C26</f>
        <v>-20</v>
      </c>
      <c r="G63" s="102" t="s">
        <v>170</v>
      </c>
      <c r="H63" s="106" t="s">
        <v>179</v>
      </c>
      <c r="I63" s="33"/>
      <c r="J63" s="33"/>
      <c r="K63" s="33"/>
      <c r="L63" s="127" t="str">
        <f t="shared" si="0"/>
        <v>"kit_tab-open":[[-0.00392266001145556,"Z","com"],[-20,"Z",0,0,1]],</v>
      </c>
    </row>
    <row r="64" spans="1:15" x14ac:dyDescent="0.25">
      <c r="A64" s="91" t="s">
        <v>180</v>
      </c>
      <c r="B64" s="34" t="s">
        <v>77</v>
      </c>
      <c r="C64" s="112">
        <f>-E9*E21/1000</f>
        <v>-0.3677493760739588</v>
      </c>
      <c r="D64" s="5" t="s">
        <v>161</v>
      </c>
      <c r="E64" s="106" t="s">
        <v>169</v>
      </c>
      <c r="F64" s="112"/>
      <c r="G64" s="103"/>
      <c r="H64" s="103"/>
      <c r="I64" s="34"/>
      <c r="J64" s="34"/>
      <c r="K64" s="34"/>
      <c r="L64" s="127" t="str">
        <f t="shared" si="0"/>
        <v>"canister-hold":[[-0.367749376073959,"W","com"]],</v>
      </c>
    </row>
    <row r="65" spans="1:12" x14ac:dyDescent="0.25">
      <c r="A65" s="91" t="s">
        <v>180</v>
      </c>
      <c r="B65" s="32" t="s">
        <v>181</v>
      </c>
      <c r="C65" s="113">
        <f>-E9*E21/1000</f>
        <v>-0.3677493760739588</v>
      </c>
      <c r="D65" s="100" t="s">
        <v>170</v>
      </c>
      <c r="E65" s="106" t="s">
        <v>169</v>
      </c>
      <c r="F65" s="113">
        <f>C27</f>
        <v>87.166408779556875</v>
      </c>
      <c r="G65" s="104" t="s">
        <v>170</v>
      </c>
      <c r="H65" s="106" t="s">
        <v>174</v>
      </c>
      <c r="I65" s="99"/>
      <c r="J65" s="99"/>
      <c r="K65" s="99"/>
      <c r="L65" s="127" t="str">
        <f t="shared" si="0"/>
        <v>"canister-insert":[[-0.367749376073959,"Z","com"],[87.1664087795569,"Z",0,0,0]],</v>
      </c>
    </row>
    <row r="66" spans="1:12" ht="15.75" customHeight="1" thickBot="1" x14ac:dyDescent="0.3">
      <c r="A66" s="91" t="s">
        <v>180</v>
      </c>
      <c r="B66" s="33" t="s">
        <v>182</v>
      </c>
      <c r="C66" s="111">
        <f>-E9*E21/1000</f>
        <v>-0.3677493760739588</v>
      </c>
      <c r="D66" s="38" t="s">
        <v>170</v>
      </c>
      <c r="E66" s="106" t="s">
        <v>169</v>
      </c>
      <c r="F66" s="111">
        <f>-C28</f>
        <v>-110</v>
      </c>
      <c r="G66" s="102" t="s">
        <v>170</v>
      </c>
      <c r="H66" s="106" t="s">
        <v>174</v>
      </c>
      <c r="I66" s="33"/>
      <c r="J66" s="33"/>
      <c r="K66" s="33"/>
      <c r="L66" s="127" t="str">
        <f t="shared" si="0"/>
        <v>"canister-remove":[[-0.367749376073959,"Z","com"],[-110,"Z",0,0,0]],</v>
      </c>
    </row>
    <row r="67" spans="1:12" x14ac:dyDescent="0.25">
      <c r="A67" s="91" t="s">
        <v>24</v>
      </c>
      <c r="B67" s="34" t="s">
        <v>77</v>
      </c>
      <c r="C67" s="112">
        <f>E10*E21/1000</f>
        <v>0.30400615088780591</v>
      </c>
      <c r="D67" s="5" t="s">
        <v>161</v>
      </c>
      <c r="E67" s="106" t="s">
        <v>169</v>
      </c>
      <c r="F67" s="112"/>
      <c r="G67" s="103"/>
      <c r="H67" s="103"/>
      <c r="I67" s="34"/>
      <c r="J67" s="34"/>
      <c r="K67" s="34"/>
      <c r="L67" s="127" t="str">
        <f t="shared" si="0"/>
        <v>"tube-hold":[[0.304006150887806,"W","com"]],</v>
      </c>
    </row>
    <row r="68" spans="1:12" ht="15.75" customHeight="1" thickBot="1" x14ac:dyDescent="0.3">
      <c r="A68" s="91" t="s">
        <v>24</v>
      </c>
      <c r="B68" s="33" t="s">
        <v>181</v>
      </c>
      <c r="C68" s="111">
        <f>E10*E21/1000</f>
        <v>0.30400615088780591</v>
      </c>
      <c r="D68" s="38" t="s">
        <v>170</v>
      </c>
      <c r="E68" s="106" t="s">
        <v>169</v>
      </c>
      <c r="F68" s="111">
        <f>C34</f>
        <v>45.679375833400002</v>
      </c>
      <c r="G68" s="102" t="s">
        <v>170</v>
      </c>
      <c r="H68" s="106" t="s">
        <v>174</v>
      </c>
      <c r="I68" s="33"/>
      <c r="J68" s="33"/>
      <c r="K68" s="33"/>
      <c r="L68" s="127" t="str">
        <f t="shared" si="0"/>
        <v>"tube-insert":[[0.304006150887806,"Z","com"],[45.6793758334,"Z",0,0,0]],</v>
      </c>
    </row>
    <row r="69" spans="1:12" x14ac:dyDescent="0.25">
      <c r="A69" s="91" t="s">
        <v>149</v>
      </c>
      <c r="B69" s="34" t="s">
        <v>172</v>
      </c>
      <c r="C69" s="112">
        <f>E21/1000*E11</f>
        <v>0.10296982530070846</v>
      </c>
      <c r="D69" s="5" t="s">
        <v>173</v>
      </c>
      <c r="E69" s="106" t="s">
        <v>169</v>
      </c>
      <c r="F69" s="112">
        <f>-C36</f>
        <v>-9.4</v>
      </c>
      <c r="G69" s="103" t="s">
        <v>170</v>
      </c>
      <c r="H69" s="106" t="s">
        <v>183</v>
      </c>
      <c r="I69" s="34"/>
      <c r="J69" s="34"/>
      <c r="K69" s="34"/>
      <c r="L69" s="127" t="str">
        <f t="shared" si="0"/>
        <v>"needle-uncap":[[0.102969825300708,"Y","com"],[-9.4,"Z",0,0,5]],</v>
      </c>
    </row>
    <row r="70" spans="1:12" x14ac:dyDescent="0.25">
      <c r="A70" s="91" t="s">
        <v>149</v>
      </c>
      <c r="B70" s="32" t="s">
        <v>77</v>
      </c>
      <c r="C70" s="113">
        <f>-E21/1000*E11</f>
        <v>-0.10296982530070846</v>
      </c>
      <c r="D70" s="100" t="s">
        <v>161</v>
      </c>
      <c r="E70" s="106" t="s">
        <v>169</v>
      </c>
      <c r="F70" s="113"/>
      <c r="G70" s="104"/>
      <c r="H70" s="104"/>
      <c r="I70" s="99"/>
      <c r="J70" s="99"/>
      <c r="K70" s="99"/>
      <c r="L70" s="127" t="str">
        <f t="shared" si="0"/>
        <v>"needle-hold":[[-0.102969825300708,"W","com"]],</v>
      </c>
    </row>
    <row r="71" spans="1:12" x14ac:dyDescent="0.25">
      <c r="A71" s="91" t="s">
        <v>149</v>
      </c>
      <c r="B71" s="32" t="s">
        <v>184</v>
      </c>
      <c r="C71" s="113">
        <f>-E21/1000*E11</f>
        <v>-0.10296982530070846</v>
      </c>
      <c r="D71" s="100" t="s">
        <v>170</v>
      </c>
      <c r="E71" s="106" t="s">
        <v>169</v>
      </c>
      <c r="F71" s="113">
        <f>C37</f>
        <v>23.42808691841833</v>
      </c>
      <c r="G71" s="104" t="s">
        <v>170</v>
      </c>
      <c r="H71" s="106" t="s">
        <v>174</v>
      </c>
      <c r="I71" s="99"/>
      <c r="J71" s="99"/>
      <c r="K71" s="99"/>
      <c r="L71" s="127" t="str">
        <f t="shared" si="0"/>
        <v>"needle-pierce":[[-0.102969825300708,"Z","com"],[23.4280869184183,"Z",0,0,0]],</v>
      </c>
    </row>
    <row r="72" spans="1:12" x14ac:dyDescent="0.25">
      <c r="A72" s="91" t="s">
        <v>149</v>
      </c>
      <c r="B72" s="32" t="s">
        <v>185</v>
      </c>
      <c r="C72" s="113">
        <f>-E21/1000*E11</f>
        <v>-0.10296982530070846</v>
      </c>
      <c r="D72" s="100" t="s">
        <v>170</v>
      </c>
      <c r="E72" s="106" t="s">
        <v>169</v>
      </c>
      <c r="F72" s="113">
        <f>-C38</f>
        <v>-11</v>
      </c>
      <c r="G72" s="104" t="s">
        <v>170</v>
      </c>
      <c r="H72" s="106" t="s">
        <v>174</v>
      </c>
      <c r="I72" s="99"/>
      <c r="J72" s="99"/>
      <c r="K72" s="99"/>
      <c r="L72" s="127" t="str">
        <f t="shared" si="0"/>
        <v>"needle-unpierce":[[-0.102969825300708,"Z","com"],[-11,"Z",0,0,0]],</v>
      </c>
    </row>
    <row r="73" spans="1:12" ht="15.75" customHeight="1" thickBot="1" x14ac:dyDescent="0.3">
      <c r="A73" s="91" t="s">
        <v>149</v>
      </c>
      <c r="B73" s="33" t="s">
        <v>186</v>
      </c>
      <c r="C73" s="111">
        <f>E21/1000*E11</f>
        <v>0.10296982530070846</v>
      </c>
      <c r="D73" s="38" t="s">
        <v>187</v>
      </c>
      <c r="E73" s="106" t="s">
        <v>169</v>
      </c>
      <c r="F73" s="111"/>
      <c r="G73" s="102"/>
      <c r="H73" s="102"/>
      <c r="I73" s="33"/>
      <c r="J73" s="33"/>
      <c r="K73" s="33"/>
      <c r="L73" s="127" t="str">
        <f t="shared" si="0"/>
        <v>"needle-hold horizontal":[[0.102969825300708,"X","com"]],</v>
      </c>
    </row>
    <row r="74" spans="1:12" ht="30.75" customHeight="1" thickBot="1" x14ac:dyDescent="0.3">
      <c r="A74" s="92" t="s">
        <v>188</v>
      </c>
      <c r="B74" s="36" t="s">
        <v>172</v>
      </c>
      <c r="C74" s="114">
        <f>E21/1000*E12</f>
        <v>9.8066500286388917E-3</v>
      </c>
      <c r="D74" s="117" t="s">
        <v>173</v>
      </c>
      <c r="E74" s="106" t="s">
        <v>169</v>
      </c>
      <c r="F74" s="114">
        <f>C36</f>
        <v>9.4</v>
      </c>
      <c r="G74" s="105" t="s">
        <v>170</v>
      </c>
      <c r="H74" s="106" t="s">
        <v>183</v>
      </c>
      <c r="I74" s="36"/>
      <c r="J74" s="36"/>
      <c r="K74" s="36"/>
      <c r="L74" s="127" t="str">
        <f t="shared" si="0"/>
        <v>"needle_cap-uncap":[[0.00980665002863889,"Y","com"],[9.4,"Z",0,0,5]],</v>
      </c>
    </row>
    <row r="75" spans="1:12" x14ac:dyDescent="0.25">
      <c r="A75" s="93" t="s">
        <v>189</v>
      </c>
      <c r="B75" s="34" t="s">
        <v>77</v>
      </c>
      <c r="C75" s="112">
        <f>-E21/1000*E13</f>
        <v>-5.5113373160950623</v>
      </c>
      <c r="D75" s="5" t="s">
        <v>161</v>
      </c>
      <c r="E75" s="106" t="s">
        <v>169</v>
      </c>
      <c r="F75" s="112"/>
      <c r="G75" s="103"/>
      <c r="H75" s="103"/>
      <c r="I75" s="34"/>
      <c r="J75" s="34"/>
      <c r="K75" s="34"/>
      <c r="L75" s="127" t="str">
        <f t="shared" si="0"/>
        <v>"rinse_glass-hold":[[-5.51133731609506,"W","com"]],</v>
      </c>
    </row>
    <row r="76" spans="1:12" x14ac:dyDescent="0.25">
      <c r="A76" s="91" t="s">
        <v>190</v>
      </c>
      <c r="B76" s="34" t="s">
        <v>77</v>
      </c>
      <c r="C76" s="112">
        <f>-E21/1000*E14</f>
        <v>-7.3549875214791753E-3</v>
      </c>
      <c r="D76" s="5" t="s">
        <v>161</v>
      </c>
      <c r="E76" s="106" t="s">
        <v>169</v>
      </c>
      <c r="F76" s="112"/>
      <c r="G76" s="103"/>
      <c r="H76" s="103"/>
      <c r="I76" s="34"/>
      <c r="J76" s="34"/>
      <c r="K76" s="34"/>
      <c r="L76" s="127" t="str">
        <f t="shared" si="0"/>
        <v>"red_plug-hold":[[-0.00735498752147918,"W","com"]],</v>
      </c>
    </row>
    <row r="77" spans="1:12" x14ac:dyDescent="0.25">
      <c r="A77" s="91" t="s">
        <v>190</v>
      </c>
      <c r="B77" s="32" t="s">
        <v>181</v>
      </c>
      <c r="C77" s="113">
        <f>-E21/1000*E14</f>
        <v>-7.3549875214791753E-3</v>
      </c>
      <c r="D77" s="100" t="s">
        <v>170</v>
      </c>
      <c r="E77" s="106" t="s">
        <v>169</v>
      </c>
      <c r="F77" s="113">
        <f>-C41</f>
        <v>-35.936469029947247</v>
      </c>
      <c r="G77" s="104" t="s">
        <v>170</v>
      </c>
      <c r="H77" s="106" t="s">
        <v>174</v>
      </c>
      <c r="I77" s="99"/>
      <c r="J77" s="99"/>
      <c r="K77" s="99"/>
      <c r="L77" s="127" t="str">
        <f t="shared" si="0"/>
        <v>"red_plug-insert":[[-0.00735498752147918,"Z","com"],[-35.9364690299472,"Z",0,0,0]],</v>
      </c>
    </row>
    <row r="78" spans="1:12" ht="15.75" customHeight="1" thickBot="1" x14ac:dyDescent="0.3">
      <c r="A78" s="91" t="s">
        <v>190</v>
      </c>
      <c r="B78" s="33" t="s">
        <v>182</v>
      </c>
      <c r="C78" s="111">
        <f>-E21/1000*E14</f>
        <v>-7.3549875214791753E-3</v>
      </c>
      <c r="D78" s="38" t="s">
        <v>170</v>
      </c>
      <c r="E78" s="106" t="s">
        <v>169</v>
      </c>
      <c r="F78" s="111">
        <f>C42</f>
        <v>23</v>
      </c>
      <c r="G78" s="102" t="s">
        <v>170</v>
      </c>
      <c r="H78" s="106" t="s">
        <v>174</v>
      </c>
      <c r="I78" s="33"/>
      <c r="J78" s="33"/>
      <c r="K78" s="33"/>
      <c r="L78" s="127" t="str">
        <f t="shared" si="0"/>
        <v>"red_plug-remove":[[-0.00735498752147918,"Z","com"],[23,"Z",0,0,0]],</v>
      </c>
    </row>
    <row r="79" spans="1:12" x14ac:dyDescent="0.25">
      <c r="A79" s="91" t="s">
        <v>191</v>
      </c>
      <c r="B79" s="34" t="s">
        <v>77</v>
      </c>
      <c r="C79" s="112">
        <f>-E21/1000*E15</f>
        <v>-0.14709975042958351</v>
      </c>
      <c r="D79" s="5" t="s">
        <v>170</v>
      </c>
      <c r="E79" s="106" t="s">
        <v>169</v>
      </c>
      <c r="F79" s="112"/>
      <c r="G79" s="103"/>
      <c r="H79" s="103"/>
      <c r="I79" s="34"/>
      <c r="J79" s="34"/>
      <c r="K79" s="34"/>
      <c r="L79" s="127" t="str">
        <f t="shared" si="0"/>
        <v>"glass_vial-hold":[[-0.147099750429584,"Z","com"]],</v>
      </c>
    </row>
    <row r="80" spans="1:12" ht="15.75" customHeight="1" thickBot="1" x14ac:dyDescent="0.3">
      <c r="A80" s="91" t="s">
        <v>191</v>
      </c>
      <c r="B80" s="33" t="s">
        <v>140</v>
      </c>
      <c r="C80" s="111">
        <f>-E21/1000*E15</f>
        <v>-0.14709975042958351</v>
      </c>
      <c r="D80" s="38" t="s">
        <v>170</v>
      </c>
      <c r="E80" s="106" t="s">
        <v>169</v>
      </c>
      <c r="F80" s="111">
        <f>-C43</f>
        <v>-30</v>
      </c>
      <c r="G80" s="102" t="s">
        <v>187</v>
      </c>
      <c r="H80" s="106" t="s">
        <v>192</v>
      </c>
      <c r="I80" s="33"/>
      <c r="J80" s="33"/>
      <c r="K80" s="33"/>
      <c r="L80" s="127" t="str">
        <f t="shared" si="0"/>
        <v>"glass_vial-open":[[-0.147099750429584,"Z","com"],[-30,"X",0,0,9]],</v>
      </c>
    </row>
    <row r="81" spans="1:12" ht="30" customHeight="1" x14ac:dyDescent="0.25">
      <c r="A81" s="91" t="s">
        <v>193</v>
      </c>
      <c r="B81" s="34" t="s">
        <v>77</v>
      </c>
      <c r="C81" s="112">
        <f>E21/1000*-E16</f>
        <v>-9.8066500286389004E-3</v>
      </c>
      <c r="D81" s="5" t="s">
        <v>161</v>
      </c>
      <c r="E81" s="106" t="s">
        <v>169</v>
      </c>
      <c r="F81" s="112"/>
      <c r="G81" s="103"/>
      <c r="H81" s="103"/>
      <c r="I81" s="34"/>
      <c r="J81" s="34"/>
      <c r="K81" s="34"/>
      <c r="L81" s="127" t="str">
        <f t="shared" si="0"/>
        <v>"yellow_plug-hold":[[-0.0098066500286389,"W","com"]],</v>
      </c>
    </row>
    <row r="82" spans="1:12" ht="30.75" customHeight="1" thickBot="1" x14ac:dyDescent="0.3">
      <c r="A82" s="91" t="s">
        <v>193</v>
      </c>
      <c r="B82" s="33" t="s">
        <v>181</v>
      </c>
      <c r="C82" s="111">
        <f>E21/1000*E16</f>
        <v>9.8066500286389004E-3</v>
      </c>
      <c r="D82" s="38" t="s">
        <v>170</v>
      </c>
      <c r="E82" s="106" t="s">
        <v>169</v>
      </c>
      <c r="F82" s="111">
        <f>C44</f>
        <v>2.3192727317730997</v>
      </c>
      <c r="G82" s="102" t="s">
        <v>170</v>
      </c>
      <c r="H82" s="106" t="s">
        <v>174</v>
      </c>
      <c r="I82" s="33"/>
      <c r="J82" s="33"/>
      <c r="K82" s="33"/>
      <c r="L82" s="127" t="str">
        <f t="shared" si="0"/>
        <v>"yellow_plug-insert":[[0.0098066500286389,"Z","com"],[2.3192727317731,"Z",0,0,0]],</v>
      </c>
    </row>
    <row r="83" spans="1:12" ht="30" customHeight="1" x14ac:dyDescent="0.25">
      <c r="A83" s="91" t="s">
        <v>194</v>
      </c>
      <c r="B83" s="34" t="s">
        <v>77</v>
      </c>
      <c r="C83" s="112">
        <f>-E21/1000*E17</f>
        <v>-3.9226600114555601E-2</v>
      </c>
      <c r="D83" s="5" t="s">
        <v>161</v>
      </c>
      <c r="E83" s="106" t="s">
        <v>169</v>
      </c>
      <c r="F83" s="112"/>
      <c r="G83" s="103"/>
      <c r="H83" s="103"/>
      <c r="I83" s="34"/>
      <c r="J83" s="34"/>
      <c r="K83" s="34"/>
      <c r="L83" s="127" t="str">
        <f t="shared" si="0"/>
        <v>"tube_clamp-hold":[[-0.0392266001145556,"W","com"]],</v>
      </c>
    </row>
    <row r="84" spans="1:12" ht="30" customHeight="1" x14ac:dyDescent="0.25">
      <c r="A84" s="91" t="s">
        <v>194</v>
      </c>
      <c r="B84" s="32" t="s">
        <v>78</v>
      </c>
      <c r="C84" s="113">
        <f>-E21/1000*E17</f>
        <v>-3.9226600114555601E-2</v>
      </c>
      <c r="D84" s="100" t="s">
        <v>170</v>
      </c>
      <c r="E84" s="106" t="s">
        <v>169</v>
      </c>
      <c r="F84" s="113">
        <f>C45</f>
        <v>40.776050819080552</v>
      </c>
      <c r="G84" s="104" t="s">
        <v>173</v>
      </c>
      <c r="H84" s="107" t="s">
        <v>195</v>
      </c>
      <c r="I84" s="99"/>
      <c r="J84" s="99"/>
      <c r="K84" s="99"/>
      <c r="L84" s="127" t="str">
        <f t="shared" si="0"/>
        <v>"tube_clamp-clamp":[[-0.0392266001145556,"Z","com"],[40.7760508190806,"Y",-0.75,0.6,1.2]],</v>
      </c>
    </row>
    <row r="85" spans="1:12" ht="30.75" customHeight="1" thickBot="1" x14ac:dyDescent="0.3">
      <c r="A85" s="91" t="s">
        <v>194</v>
      </c>
      <c r="B85" s="33" t="s">
        <v>79</v>
      </c>
      <c r="C85" s="111">
        <f>-E21/1000*E17</f>
        <v>-3.9226600114555601E-2</v>
      </c>
      <c r="D85" s="38" t="s">
        <v>170</v>
      </c>
      <c r="E85" s="106" t="s">
        <v>169</v>
      </c>
      <c r="F85" s="111">
        <f>C46/2</f>
        <v>3.1</v>
      </c>
      <c r="G85" s="102" t="s">
        <v>173</v>
      </c>
      <c r="H85" s="107" t="s">
        <v>196</v>
      </c>
      <c r="I85" s="33">
        <f>-C46/2</f>
        <v>-3.1</v>
      </c>
      <c r="J85" s="33" t="s">
        <v>170</v>
      </c>
      <c r="K85" s="107" t="s">
        <v>196</v>
      </c>
      <c r="L85" s="127" t="str">
        <f t="shared" si="0"/>
        <v>"tube_clamp-unclamp":[[-0.0392266001145556,"Z","com"],[3.1,"Y",-0.75,1,2],[-3.1,"Z",-0.75,1,2]],</v>
      </c>
    </row>
    <row r="86" spans="1:12" x14ac:dyDescent="0.25">
      <c r="A86" s="91" t="s">
        <v>130</v>
      </c>
      <c r="B86" s="34" t="s">
        <v>77</v>
      </c>
      <c r="C86" s="112">
        <f>E21/1000*E18</f>
        <v>0.59330232673265348</v>
      </c>
      <c r="D86" s="5" t="s">
        <v>161</v>
      </c>
      <c r="E86" s="106" t="s">
        <v>169</v>
      </c>
      <c r="F86" s="112"/>
      <c r="G86" s="103"/>
      <c r="H86" s="103"/>
      <c r="I86" s="34"/>
      <c r="J86" s="34"/>
      <c r="K86" s="34"/>
      <c r="L86" s="127" t="str">
        <f t="shared" si="0"/>
        <v>"scissors-hold":[[0.593302326732653,"W","com"]],</v>
      </c>
    </row>
    <row r="87" spans="1:12" ht="15.75" customHeight="1" thickBot="1" x14ac:dyDescent="0.3">
      <c r="A87" s="91" t="s">
        <v>130</v>
      </c>
      <c r="B87" s="33" t="s">
        <v>197</v>
      </c>
      <c r="C87" s="111">
        <f>E21/1000*E18</f>
        <v>0.59330232673265348</v>
      </c>
      <c r="D87" s="38" t="s">
        <v>173</v>
      </c>
      <c r="E87" s="106" t="s">
        <v>169</v>
      </c>
      <c r="F87" s="111">
        <f>-C47</f>
        <v>-55</v>
      </c>
      <c r="G87" s="102" t="s">
        <v>173</v>
      </c>
      <c r="H87" s="106" t="s">
        <v>198</v>
      </c>
      <c r="I87" s="33"/>
      <c r="J87" s="33"/>
      <c r="K87" s="33"/>
      <c r="L87" s="127" t="str">
        <f t="shared" si="0"/>
        <v>"scissors-cut":[[0.593302326732653,"Y","com"],[-55,"Y",0.15,0.8,2]],</v>
      </c>
    </row>
  </sheetData>
  <mergeCells count="13">
    <mergeCell ref="A27:A32"/>
    <mergeCell ref="F22:H25"/>
    <mergeCell ref="A48:K49"/>
    <mergeCell ref="A45:A46"/>
    <mergeCell ref="A41:A42"/>
    <mergeCell ref="A36:A38"/>
    <mergeCell ref="A39:A40"/>
    <mergeCell ref="A33:A35"/>
    <mergeCell ref="F21:H21"/>
    <mergeCell ref="A19:H20"/>
    <mergeCell ref="A23:A25"/>
    <mergeCell ref="A1:K2"/>
    <mergeCell ref="F3:K3"/>
  </mergeCells>
  <conditionalFormatting sqref="D51:K87">
    <cfRule type="expression" dxfId="23" priority="1">
      <formula>D51="X"</formula>
    </cfRule>
    <cfRule type="expression" dxfId="22" priority="2">
      <formula>D51="Y"</formula>
    </cfRule>
    <cfRule type="expression" dxfId="21" priority="3">
      <formula>D51="Z"</formula>
    </cfRule>
  </conditionalFormatting>
  <pageMargins left="0.7" right="0.7" top="0.75" bottom="0.75" header="0.3" footer="0.3"/>
  <pageSetup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5">
    <tabColor rgb="FFC00000"/>
  </sheetPr>
  <dimension ref="A1:J196"/>
  <sheetViews>
    <sheetView zoomScale="80" zoomScaleNormal="80" workbookViewId="0">
      <selection activeCell="B2" sqref="B2"/>
    </sheetView>
  </sheetViews>
  <sheetFormatPr baseColWidth="10" defaultColWidth="8.140625" defaultRowHeight="15" x14ac:dyDescent="0.25"/>
  <cols>
    <col min="1" max="1" width="6.140625" style="80" bestFit="1" customWidth="1"/>
    <col min="2" max="2" width="9" style="138" bestFit="1" customWidth="1"/>
    <col min="3" max="3" width="16.85546875" style="135" customWidth="1"/>
    <col min="4" max="5" width="21.5703125" style="135" customWidth="1"/>
    <col min="6" max="6" width="4" style="135" bestFit="1" customWidth="1"/>
    <col min="7" max="7" width="7.7109375" style="135" bestFit="1" customWidth="1"/>
    <col min="8" max="8" width="13.85546875" style="135" bestFit="1" customWidth="1"/>
    <col min="9" max="9" width="10" style="135" customWidth="1"/>
    <col min="10" max="10" width="5.7109375" style="142" bestFit="1" customWidth="1"/>
    <col min="11" max="69" width="8.140625" style="135" customWidth="1"/>
    <col min="70" max="16384" width="8.140625" style="135"/>
  </cols>
  <sheetData>
    <row r="1" spans="1:10" s="138" customFormat="1" ht="39.75" customHeight="1" thickBot="1" x14ac:dyDescent="0.3">
      <c r="A1" s="49" t="s">
        <v>112</v>
      </c>
      <c r="B1" s="116" t="s">
        <v>199</v>
      </c>
      <c r="C1" s="116" t="s">
        <v>200</v>
      </c>
      <c r="D1" s="116" t="s">
        <v>201</v>
      </c>
      <c r="E1" s="116" t="s">
        <v>202</v>
      </c>
      <c r="F1" s="116" t="s">
        <v>203</v>
      </c>
      <c r="G1" s="116" t="s">
        <v>204</v>
      </c>
      <c r="H1" s="116" t="s">
        <v>205</v>
      </c>
      <c r="I1" s="51" t="s">
        <v>206</v>
      </c>
      <c r="J1" s="39" t="s">
        <v>207</v>
      </c>
    </row>
    <row r="2" spans="1:10" ht="90" customHeight="1" x14ac:dyDescent="0.25">
      <c r="A2" s="78" t="str">
        <f>formatting!C2</f>
        <v>PETRI</v>
      </c>
      <c r="B2" s="72" t="str">
        <f>formatting!D2</f>
        <v>C8</v>
      </c>
      <c r="C2" s="5"/>
      <c r="D2" s="5"/>
      <c r="E2" s="5"/>
      <c r="F2" s="5">
        <f>'raw grasp info'!C2</f>
        <v>7</v>
      </c>
      <c r="G2" s="5">
        <f>'raw grasp info'!D2</f>
        <v>6</v>
      </c>
      <c r="H2" s="5" t="str">
        <f>'raw grasp info'!E2</f>
        <v>False</v>
      </c>
      <c r="I2" s="47" t="str">
        <f>'raw grasp info'!F2</f>
        <v>True</v>
      </c>
      <c r="J2" s="48" t="str">
        <f>'raw grasp info'!G2</f>
        <v>True</v>
      </c>
    </row>
    <row r="3" spans="1:10" ht="90" customHeight="1" x14ac:dyDescent="0.25">
      <c r="A3" s="78" t="str">
        <f>formatting!C3</f>
        <v>PETRI</v>
      </c>
      <c r="B3" s="72" t="str">
        <f>formatting!D3</f>
        <v>C12</v>
      </c>
      <c r="C3" s="40"/>
      <c r="D3" s="40"/>
      <c r="E3" s="40"/>
      <c r="F3" s="5">
        <f>'raw grasp info'!C3</f>
        <v>5</v>
      </c>
      <c r="G3" s="40">
        <f>'raw grasp info'!D3</f>
        <v>6</v>
      </c>
      <c r="H3" s="40" t="str">
        <f>'raw grasp info'!E3</f>
        <v>False</v>
      </c>
      <c r="I3" s="41" t="str">
        <f>'raw grasp info'!F3</f>
        <v>True</v>
      </c>
      <c r="J3" s="43" t="str">
        <f>'raw grasp info'!G3</f>
        <v>True</v>
      </c>
    </row>
    <row r="4" spans="1:10" ht="90" customHeight="1" x14ac:dyDescent="0.25">
      <c r="A4" s="78" t="str">
        <f>formatting!C4</f>
        <v>PETRI</v>
      </c>
      <c r="B4" s="72" t="str">
        <f>formatting!D4</f>
        <v>T+1</v>
      </c>
      <c r="C4" s="40"/>
      <c r="D4" s="40"/>
      <c r="E4" s="40"/>
      <c r="F4" s="5">
        <f>'raw grasp info'!C4</f>
        <v>9</v>
      </c>
      <c r="G4" s="40">
        <f>'raw grasp info'!D4</f>
        <v>6</v>
      </c>
      <c r="H4" s="40" t="str">
        <f>'raw grasp info'!E4</f>
        <v>False</v>
      </c>
      <c r="I4" s="41" t="str">
        <f>'raw grasp info'!F4</f>
        <v>True</v>
      </c>
      <c r="J4" s="43" t="str">
        <f>'raw grasp info'!G4</f>
        <v>True</v>
      </c>
    </row>
    <row r="5" spans="1:10" ht="90" customHeight="1" x14ac:dyDescent="0.25">
      <c r="A5" s="78" t="str">
        <f>formatting!C5</f>
        <v>PETRI</v>
      </c>
      <c r="B5" s="72" t="str">
        <f>formatting!D5</f>
        <v>T+2</v>
      </c>
      <c r="C5" s="40"/>
      <c r="D5" s="40"/>
      <c r="E5" s="40"/>
      <c r="F5" s="5">
        <f>'raw grasp info'!C5</f>
        <v>3</v>
      </c>
      <c r="G5" s="40">
        <f>'raw grasp info'!D5</f>
        <v>6</v>
      </c>
      <c r="H5" s="40" t="str">
        <f>'raw grasp info'!E5</f>
        <v>False</v>
      </c>
      <c r="I5" s="41" t="str">
        <f>'raw grasp info'!F5</f>
        <v>True</v>
      </c>
      <c r="J5" s="43" t="str">
        <f>'raw grasp info'!G5</f>
        <v>False</v>
      </c>
    </row>
    <row r="6" spans="1:10" ht="90" customHeight="1" x14ac:dyDescent="0.25">
      <c r="A6" s="78" t="str">
        <f>formatting!C6</f>
        <v>PETRI</v>
      </c>
      <c r="B6" s="72" t="str">
        <f>formatting!D6</f>
        <v>T+3.5</v>
      </c>
      <c r="C6" s="40"/>
      <c r="D6" s="40"/>
      <c r="E6" s="40"/>
      <c r="F6" s="5">
        <f>'raw grasp info'!C6</f>
        <v>6</v>
      </c>
      <c r="G6" s="40">
        <f>'raw grasp info'!D6</f>
        <v>6</v>
      </c>
      <c r="H6" s="40" t="str">
        <f>'raw grasp info'!E6</f>
        <v>False</v>
      </c>
      <c r="I6" s="41" t="str">
        <f>'raw grasp info'!F6</f>
        <v>True</v>
      </c>
      <c r="J6" s="43" t="str">
        <f>'raw grasp info'!G6</f>
        <v>True</v>
      </c>
    </row>
    <row r="7" spans="1:10" ht="90" customHeight="1" x14ac:dyDescent="0.25">
      <c r="A7" s="78" t="str">
        <f>formatting!C7</f>
        <v>PETRI</v>
      </c>
      <c r="B7" s="72" t="str">
        <f>formatting!D7</f>
        <v>T+4</v>
      </c>
      <c r="C7" s="40"/>
      <c r="D7" s="40"/>
      <c r="E7" s="40"/>
      <c r="F7" s="5">
        <f>'raw grasp info'!C7</f>
        <v>8</v>
      </c>
      <c r="G7" s="40">
        <f>'raw grasp info'!D7</f>
        <v>6</v>
      </c>
      <c r="H7" s="40" t="str">
        <f>'raw grasp info'!E7</f>
        <v>False</v>
      </c>
      <c r="I7" s="41" t="str">
        <f>'raw grasp info'!F7</f>
        <v>True</v>
      </c>
      <c r="J7" s="43" t="str">
        <f>'raw grasp info'!G7</f>
        <v>False</v>
      </c>
    </row>
    <row r="8" spans="1:10" ht="90" customHeight="1" thickBot="1" x14ac:dyDescent="0.3">
      <c r="A8" s="78" t="str">
        <f>formatting!C8</f>
        <v>PETRI</v>
      </c>
      <c r="B8" s="72" t="str">
        <f>formatting!D8</f>
        <v>T+5</v>
      </c>
      <c r="C8" s="38"/>
      <c r="D8" s="38"/>
      <c r="E8" s="38"/>
      <c r="F8" s="5">
        <f>'raw grasp info'!C8</f>
        <v>8</v>
      </c>
      <c r="G8" s="38">
        <f>'raw grasp info'!D8</f>
        <v>6</v>
      </c>
      <c r="H8" s="38" t="str">
        <f>'raw grasp info'!E8</f>
        <v>False</v>
      </c>
      <c r="I8" s="42" t="str">
        <f>'raw grasp info'!F8</f>
        <v>True</v>
      </c>
      <c r="J8" s="3" t="str">
        <f>'raw grasp info'!G8</f>
        <v>True</v>
      </c>
    </row>
    <row r="9" spans="1:10" ht="90" customHeight="1" x14ac:dyDescent="0.25">
      <c r="A9" s="78" t="str">
        <f>formatting!C9</f>
        <v>MARKER</v>
      </c>
      <c r="B9" s="72" t="str">
        <f>formatting!D9</f>
        <v>C8</v>
      </c>
      <c r="C9" s="5"/>
      <c r="D9" s="5"/>
      <c r="E9" s="5"/>
      <c r="F9" s="5">
        <f>'raw grasp info'!C9</f>
        <v>3</v>
      </c>
      <c r="G9" s="5">
        <f>'raw grasp info'!D9</f>
        <v>6</v>
      </c>
      <c r="H9" s="5" t="str">
        <f>'raw grasp info'!E9</f>
        <v>False</v>
      </c>
      <c r="I9" s="47" t="str">
        <f>'raw grasp info'!F9</f>
        <v>True</v>
      </c>
      <c r="J9" s="48" t="str">
        <f>'raw grasp info'!G9</f>
        <v>True</v>
      </c>
    </row>
    <row r="10" spans="1:10" ht="90" customHeight="1" x14ac:dyDescent="0.25">
      <c r="A10" s="78" t="str">
        <f>formatting!C10</f>
        <v>MARKER</v>
      </c>
      <c r="B10" s="72" t="str">
        <f>formatting!D10</f>
        <v>F21</v>
      </c>
      <c r="C10" s="40"/>
      <c r="D10" s="40"/>
      <c r="E10" s="40"/>
      <c r="F10" s="5">
        <f>'raw grasp info'!C10</f>
        <v>5</v>
      </c>
      <c r="G10" s="40">
        <f>'raw grasp info'!D10</f>
        <v>6</v>
      </c>
      <c r="H10" s="40" t="str">
        <f>'raw grasp info'!E10</f>
        <v>False</v>
      </c>
      <c r="I10" s="41" t="str">
        <f>'raw grasp info'!F10</f>
        <v>True</v>
      </c>
      <c r="J10" s="43" t="str">
        <f>'raw grasp info'!G10</f>
        <v>True</v>
      </c>
    </row>
    <row r="11" spans="1:10" ht="90" customHeight="1" x14ac:dyDescent="0.25">
      <c r="A11" s="78" t="str">
        <f>formatting!C11</f>
        <v>MARKER</v>
      </c>
      <c r="B11" s="72" t="str">
        <f>formatting!D11</f>
        <v>F26</v>
      </c>
      <c r="C11" s="40"/>
      <c r="D11" s="40"/>
      <c r="E11" s="40"/>
      <c r="F11" s="5">
        <f>'raw grasp info'!C11</f>
        <v>3</v>
      </c>
      <c r="G11" s="40">
        <f>'raw grasp info'!D11</f>
        <v>6</v>
      </c>
      <c r="H11" s="40" t="str">
        <f>'raw grasp info'!E11</f>
        <v>False</v>
      </c>
      <c r="I11" s="41" t="str">
        <f>'raw grasp info'!F11</f>
        <v>True</v>
      </c>
      <c r="J11" s="43" t="str">
        <f>'raw grasp info'!G11</f>
        <v>True</v>
      </c>
    </row>
    <row r="12" spans="1:10" ht="90" customHeight="1" x14ac:dyDescent="0.25">
      <c r="A12" s="78" t="str">
        <f>formatting!C12</f>
        <v>MARKER</v>
      </c>
      <c r="B12" s="72" t="str">
        <f>formatting!D12</f>
        <v>T+6</v>
      </c>
      <c r="C12" s="40"/>
      <c r="D12" s="40"/>
      <c r="E12" s="40"/>
      <c r="F12" s="5">
        <f>'raw grasp info'!C12</f>
        <v>6</v>
      </c>
      <c r="G12" s="40">
        <f>'raw grasp info'!D12</f>
        <v>6</v>
      </c>
      <c r="H12" s="40" t="str">
        <f>'raw grasp info'!E12</f>
        <v>False</v>
      </c>
      <c r="I12" s="41" t="str">
        <f>'raw grasp info'!F12</f>
        <v>True</v>
      </c>
      <c r="J12" s="43" t="str">
        <f>'raw grasp info'!G12</f>
        <v>True</v>
      </c>
    </row>
    <row r="13" spans="1:10" ht="90" customHeight="1" x14ac:dyDescent="0.25">
      <c r="A13" s="78" t="str">
        <f>formatting!C13</f>
        <v>MARKER</v>
      </c>
      <c r="B13" s="72" t="str">
        <f>formatting!D13</f>
        <v>T+8</v>
      </c>
      <c r="C13" s="40"/>
      <c r="D13" s="40"/>
      <c r="E13" s="40"/>
      <c r="F13" s="5">
        <f>'raw grasp info'!C13</f>
        <v>4</v>
      </c>
      <c r="G13" s="40">
        <f>'raw grasp info'!D13</f>
        <v>6</v>
      </c>
      <c r="H13" s="40" t="str">
        <f>'raw grasp info'!E13</f>
        <v>False</v>
      </c>
      <c r="I13" s="41" t="str">
        <f>'raw grasp info'!F13</f>
        <v>True</v>
      </c>
      <c r="J13" s="43" t="str">
        <f>'raw grasp info'!G13</f>
        <v>False</v>
      </c>
    </row>
    <row r="14" spans="1:10" ht="90" customHeight="1" thickBot="1" x14ac:dyDescent="0.3">
      <c r="A14" s="78" t="str">
        <f>formatting!C14</f>
        <v>MARKER</v>
      </c>
      <c r="B14" s="72" t="str">
        <f>formatting!D14</f>
        <v>T13</v>
      </c>
      <c r="C14" s="38"/>
      <c r="D14" s="38"/>
      <c r="E14" s="38"/>
      <c r="F14" s="5">
        <f>'raw grasp info'!C14</f>
        <v>2</v>
      </c>
      <c r="G14" s="38">
        <f>'raw grasp info'!D14</f>
        <v>5</v>
      </c>
      <c r="H14" s="38" t="str">
        <f>'raw grasp info'!E14</f>
        <v>False</v>
      </c>
      <c r="I14" s="42" t="str">
        <f>'raw grasp info'!F14</f>
        <v>True</v>
      </c>
      <c r="J14" s="3" t="str">
        <f>'raw grasp info'!G14</f>
        <v>False</v>
      </c>
    </row>
    <row r="15" spans="1:10" ht="90" customHeight="1" x14ac:dyDescent="0.25">
      <c r="A15" s="78" t="str">
        <f>formatting!C15</f>
        <v>MARKER CAP</v>
      </c>
      <c r="B15" s="72" t="str">
        <f>formatting!D15</f>
        <v>C16</v>
      </c>
      <c r="C15" s="5"/>
      <c r="D15" s="5"/>
      <c r="E15" s="5"/>
      <c r="F15" s="5">
        <f>'raw grasp info'!C15</f>
        <v>5</v>
      </c>
      <c r="G15" s="5">
        <f>'raw grasp info'!D15</f>
        <v>6</v>
      </c>
      <c r="H15" s="5" t="str">
        <f>'raw grasp info'!E15</f>
        <v>False</v>
      </c>
      <c r="I15" s="47" t="str">
        <f>'raw grasp info'!F15</f>
        <v>True</v>
      </c>
      <c r="J15" s="48" t="str">
        <f>'raw grasp info'!G15</f>
        <v>False</v>
      </c>
    </row>
    <row r="16" spans="1:10" ht="90" customHeight="1" x14ac:dyDescent="0.25">
      <c r="A16" s="78" t="str">
        <f>formatting!C16</f>
        <v>MARKER CAP</v>
      </c>
      <c r="B16" s="72" t="str">
        <f>formatting!D16</f>
        <v>F17</v>
      </c>
      <c r="C16" s="40"/>
      <c r="D16" s="40"/>
      <c r="E16" s="40"/>
      <c r="F16" s="5">
        <f>'raw grasp info'!C16</f>
        <v>6</v>
      </c>
      <c r="G16" s="40">
        <f>'raw grasp info'!D16</f>
        <v>6</v>
      </c>
      <c r="H16" s="40" t="str">
        <f>'raw grasp info'!E16</f>
        <v>False</v>
      </c>
      <c r="I16" s="41" t="str">
        <f>'raw grasp info'!F16</f>
        <v>True</v>
      </c>
      <c r="J16" s="43" t="str">
        <f>'raw grasp info'!G16</f>
        <v>True</v>
      </c>
    </row>
    <row r="17" spans="1:10" ht="90" customHeight="1" x14ac:dyDescent="0.25">
      <c r="A17" s="78" t="str">
        <f>formatting!C17</f>
        <v>MARKER CAP</v>
      </c>
      <c r="B17" s="72" t="str">
        <f>formatting!D17</f>
        <v>F21</v>
      </c>
      <c r="C17" s="40"/>
      <c r="D17" s="40"/>
      <c r="E17" s="40"/>
      <c r="F17" s="5">
        <f>'raw grasp info'!C17</f>
        <v>4</v>
      </c>
      <c r="G17" s="40">
        <f>'raw grasp info'!D17</f>
        <v>6</v>
      </c>
      <c r="H17" s="40" t="str">
        <f>'raw grasp info'!E17</f>
        <v>False</v>
      </c>
      <c r="I17" s="41" t="str">
        <f>'raw grasp info'!F17</f>
        <v>True</v>
      </c>
      <c r="J17" s="43" t="str">
        <f>'raw grasp info'!G17</f>
        <v>True</v>
      </c>
    </row>
    <row r="18" spans="1:10" ht="90" customHeight="1" thickBot="1" x14ac:dyDescent="0.3">
      <c r="A18" s="78" t="str">
        <f>formatting!C18</f>
        <v>MARKER CAP</v>
      </c>
      <c r="B18" s="72" t="str">
        <f>formatting!D18</f>
        <v>T16</v>
      </c>
      <c r="C18" s="38"/>
      <c r="D18" s="38"/>
      <c r="E18" s="38"/>
      <c r="F18" s="5">
        <f>'raw grasp info'!C18</f>
        <v>5</v>
      </c>
      <c r="G18" s="40">
        <f>'raw grasp info'!D18</f>
        <v>6</v>
      </c>
      <c r="H18" s="40" t="str">
        <f>'raw grasp info'!E18</f>
        <v>False</v>
      </c>
      <c r="I18" s="41" t="str">
        <f>'raw grasp info'!F18</f>
        <v>True</v>
      </c>
      <c r="J18" s="43" t="str">
        <f>'raw grasp info'!G18</f>
        <v>True</v>
      </c>
    </row>
    <row r="19" spans="1:10" ht="90" customHeight="1" x14ac:dyDescent="0.25">
      <c r="A19" s="78" t="str">
        <f>formatting!C19</f>
        <v>KIT</v>
      </c>
      <c r="B19" s="82" t="str">
        <f>formatting!D19</f>
        <v>C1</v>
      </c>
      <c r="C19" s="83"/>
      <c r="D19" s="83"/>
      <c r="E19" s="83"/>
      <c r="F19" s="5">
        <f>'raw grasp info'!C19</f>
        <v>15</v>
      </c>
      <c r="G19" s="5">
        <f>'raw grasp info'!D19</f>
        <v>6</v>
      </c>
      <c r="H19" s="5" t="str">
        <f>'raw grasp info'!E19</f>
        <v>False</v>
      </c>
      <c r="I19" s="47" t="str">
        <f>'raw grasp info'!F19</f>
        <v>True</v>
      </c>
      <c r="J19" s="48" t="str">
        <f>'raw grasp info'!G19</f>
        <v>True</v>
      </c>
    </row>
    <row r="20" spans="1:10" ht="90" customHeight="1" thickBot="1" x14ac:dyDescent="0.3">
      <c r="A20" s="78" t="str">
        <f>formatting!C20</f>
        <v>KIT</v>
      </c>
      <c r="B20" s="82" t="str">
        <f>formatting!D20</f>
        <v>C13</v>
      </c>
      <c r="C20" s="84"/>
      <c r="D20" s="84"/>
      <c r="E20" s="84"/>
      <c r="F20" s="5">
        <f>'raw grasp info'!C20</f>
        <v>5</v>
      </c>
      <c r="G20" s="38">
        <f>'raw grasp info'!D20</f>
        <v>6</v>
      </c>
      <c r="H20" s="38" t="str">
        <f>'raw grasp info'!E20</f>
        <v>False</v>
      </c>
      <c r="I20" s="42" t="str">
        <f>'raw grasp info'!F20</f>
        <v>True</v>
      </c>
      <c r="J20" s="3" t="str">
        <f>'raw grasp info'!G20</f>
        <v>True</v>
      </c>
    </row>
    <row r="21" spans="1:10" ht="90" customHeight="1" thickBot="1" x14ac:dyDescent="0.3">
      <c r="A21" s="78" t="str">
        <f>formatting!C21</f>
        <v>KIT TAB</v>
      </c>
      <c r="B21" s="82" t="str">
        <f>formatting!D21</f>
        <v>C16</v>
      </c>
      <c r="C21" s="85"/>
      <c r="D21" s="85"/>
      <c r="E21" s="85"/>
      <c r="F21" s="5">
        <f>'raw grasp info'!C21</f>
        <v>5</v>
      </c>
      <c r="G21" s="117">
        <f>'raw grasp info'!D21</f>
        <v>6</v>
      </c>
      <c r="H21" s="117" t="str">
        <f>'raw grasp info'!E21</f>
        <v>False</v>
      </c>
      <c r="I21" s="50" t="str">
        <f>'raw grasp info'!F21</f>
        <v>True</v>
      </c>
      <c r="J21" s="4" t="str">
        <f>'raw grasp info'!G21</f>
        <v>False</v>
      </c>
    </row>
    <row r="22" spans="1:10" ht="90" customHeight="1" x14ac:dyDescent="0.25">
      <c r="A22" s="78" t="str">
        <f>formatting!C22</f>
        <v>CANISTER</v>
      </c>
      <c r="B22" s="82" t="str">
        <f>formatting!D22</f>
        <v>C3</v>
      </c>
      <c r="C22" s="86"/>
      <c r="D22" s="86"/>
      <c r="E22" s="86"/>
      <c r="F22" s="5">
        <f>'raw grasp info'!C22</f>
        <v>16</v>
      </c>
      <c r="G22" s="1">
        <f>'raw grasp info'!D22</f>
        <v>6</v>
      </c>
      <c r="H22" s="1" t="str">
        <f>'raw grasp info'!E22</f>
        <v>False</v>
      </c>
      <c r="I22" s="45" t="str">
        <f>'raw grasp info'!F22</f>
        <v>True</v>
      </c>
      <c r="J22" s="46" t="str">
        <f>'raw grasp info'!G22</f>
        <v>True</v>
      </c>
    </row>
    <row r="23" spans="1:10" ht="90" customHeight="1" x14ac:dyDescent="0.25">
      <c r="A23" s="78" t="str">
        <f>formatting!C23</f>
        <v>CANISTER</v>
      </c>
      <c r="B23" s="82" t="str">
        <f>formatting!D23</f>
        <v>C6</v>
      </c>
      <c r="C23" s="87"/>
      <c r="D23" s="87"/>
      <c r="E23" s="87"/>
      <c r="F23" s="5">
        <f>'raw grasp info'!C23</f>
        <v>5</v>
      </c>
      <c r="G23" s="40">
        <f>'raw grasp info'!D23</f>
        <v>6</v>
      </c>
      <c r="H23" s="40" t="str">
        <f>'raw grasp info'!E23</f>
        <v>False</v>
      </c>
      <c r="I23" s="41" t="str">
        <f>'raw grasp info'!F23</f>
        <v>True</v>
      </c>
      <c r="J23" s="43" t="str">
        <f>'raw grasp info'!G23</f>
        <v>True</v>
      </c>
    </row>
    <row r="24" spans="1:10" ht="90" customHeight="1" thickBot="1" x14ac:dyDescent="0.3">
      <c r="A24" s="78" t="str">
        <f>formatting!C24</f>
        <v>CANISTER</v>
      </c>
      <c r="B24" s="82" t="str">
        <f>formatting!D24</f>
        <v>T1</v>
      </c>
      <c r="C24" s="84"/>
      <c r="D24" s="84"/>
      <c r="E24" s="84"/>
      <c r="F24" s="5">
        <f>'raw grasp info'!C24</f>
        <v>13</v>
      </c>
      <c r="G24" s="38">
        <f>'raw grasp info'!D24</f>
        <v>6</v>
      </c>
      <c r="H24" s="38" t="str">
        <f>'raw grasp info'!E24</f>
        <v>False</v>
      </c>
      <c r="I24" s="42" t="str">
        <f>'raw grasp info'!F24</f>
        <v>True</v>
      </c>
      <c r="J24" s="3" t="str">
        <f>'raw grasp info'!G24</f>
        <v>True</v>
      </c>
    </row>
    <row r="25" spans="1:10" ht="90" customHeight="1" x14ac:dyDescent="0.25">
      <c r="A25" s="78" t="str">
        <f>formatting!C25</f>
        <v>TUBE</v>
      </c>
      <c r="B25" s="82" t="str">
        <f>formatting!D25</f>
        <v>C6</v>
      </c>
      <c r="C25" s="86"/>
      <c r="D25" s="86"/>
      <c r="E25" s="86"/>
      <c r="F25" s="5">
        <f>'raw grasp info'!C25</f>
        <v>5</v>
      </c>
      <c r="G25" s="1">
        <f>'raw grasp info'!D25</f>
        <v>6</v>
      </c>
      <c r="H25" s="1" t="str">
        <f>'raw grasp info'!E25</f>
        <v>False</v>
      </c>
      <c r="I25" s="45" t="str">
        <f>'raw grasp info'!F25</f>
        <v>True</v>
      </c>
      <c r="J25" s="46" t="str">
        <f>'raw grasp info'!G25</f>
        <v>False</v>
      </c>
    </row>
    <row r="26" spans="1:10" ht="90" customHeight="1" x14ac:dyDescent="0.25">
      <c r="A26" s="78" t="str">
        <f>formatting!C26</f>
        <v>TUBE</v>
      </c>
      <c r="B26" s="82" t="str">
        <f>formatting!D26</f>
        <v>C8</v>
      </c>
      <c r="C26" s="87"/>
      <c r="D26" s="87"/>
      <c r="E26" s="87"/>
      <c r="F26" s="5">
        <f>'raw grasp info'!C26</f>
        <v>3</v>
      </c>
      <c r="G26" s="40">
        <f>'raw grasp info'!D26</f>
        <v>6</v>
      </c>
      <c r="H26" s="40" t="str">
        <f>'raw grasp info'!E26</f>
        <v>False</v>
      </c>
      <c r="I26" s="41" t="str">
        <f>'raw grasp info'!F26</f>
        <v>True</v>
      </c>
      <c r="J26" s="43" t="str">
        <f>'raw grasp info'!G26</f>
        <v>False</v>
      </c>
    </row>
    <row r="27" spans="1:10" ht="90" customHeight="1" x14ac:dyDescent="0.25">
      <c r="A27" s="78" t="str">
        <f>formatting!C27</f>
        <v>TUBE</v>
      </c>
      <c r="B27" s="82" t="str">
        <f>formatting!D27</f>
        <v>T6</v>
      </c>
      <c r="C27" s="87"/>
      <c r="D27" s="87"/>
      <c r="E27" s="87"/>
      <c r="F27" s="5">
        <f>'raw grasp info'!C27</f>
        <v>8</v>
      </c>
      <c r="G27" s="40">
        <f>'raw grasp info'!D27</f>
        <v>6</v>
      </c>
      <c r="H27" s="40" t="str">
        <f>'raw grasp info'!E27</f>
        <v>False</v>
      </c>
      <c r="I27" s="41" t="str">
        <f>'raw grasp info'!F27</f>
        <v>True</v>
      </c>
      <c r="J27" s="43" t="str">
        <f>'raw grasp info'!G27</f>
        <v>True</v>
      </c>
    </row>
    <row r="28" spans="1:10" ht="90" customHeight="1" thickBot="1" x14ac:dyDescent="0.3">
      <c r="A28" s="78" t="str">
        <f>formatting!C28</f>
        <v>TUBE</v>
      </c>
      <c r="B28" s="82" t="str">
        <f>formatting!D28</f>
        <v>T10</v>
      </c>
      <c r="C28" s="84"/>
      <c r="D28" s="84"/>
      <c r="E28" s="84"/>
      <c r="F28" s="5">
        <f>'raw grasp info'!C28</f>
        <v>3</v>
      </c>
      <c r="G28" s="38">
        <f>'raw grasp info'!D28</f>
        <v>6</v>
      </c>
      <c r="H28" s="38" t="str">
        <f>'raw grasp info'!E28</f>
        <v>False</v>
      </c>
      <c r="I28" s="42" t="str">
        <f>'raw grasp info'!F28</f>
        <v>True</v>
      </c>
      <c r="J28" s="3" t="str">
        <f>'raw grasp info'!G28</f>
        <v>True</v>
      </c>
    </row>
    <row r="29" spans="1:10" ht="90" customHeight="1" x14ac:dyDescent="0.25">
      <c r="A29" s="78" t="str">
        <f>formatting!C29</f>
        <v>NEEDLE</v>
      </c>
      <c r="B29" s="82" t="str">
        <f>formatting!D29</f>
        <v>F26</v>
      </c>
      <c r="C29" s="86"/>
      <c r="D29" s="86"/>
      <c r="E29" s="86"/>
      <c r="F29" s="5">
        <f>'raw grasp info'!C29</f>
        <v>3</v>
      </c>
      <c r="G29" s="1">
        <f>'raw grasp info'!D29</f>
        <v>6</v>
      </c>
      <c r="H29" s="1" t="str">
        <f>'raw grasp info'!E29</f>
        <v>False</v>
      </c>
      <c r="I29" s="45" t="str">
        <f>'raw grasp info'!F29</f>
        <v>True</v>
      </c>
      <c r="J29" s="46" t="str">
        <f>'raw grasp info'!G29</f>
        <v>True</v>
      </c>
    </row>
    <row r="30" spans="1:10" ht="90" customHeight="1" x14ac:dyDescent="0.25">
      <c r="A30" s="78" t="str">
        <f>formatting!C30</f>
        <v>NEEDLE</v>
      </c>
      <c r="B30" s="82" t="str">
        <f>formatting!D30</f>
        <v>T10</v>
      </c>
      <c r="C30" s="87"/>
      <c r="D30" s="87"/>
      <c r="E30" s="87"/>
      <c r="F30" s="5">
        <f>'raw grasp info'!C30</f>
        <v>3</v>
      </c>
      <c r="G30" s="40">
        <f>'raw grasp info'!D30</f>
        <v>6</v>
      </c>
      <c r="H30" s="40" t="str">
        <f>'raw grasp info'!E30</f>
        <v>False</v>
      </c>
      <c r="I30" s="41" t="str">
        <f>'raw grasp info'!F30</f>
        <v>True</v>
      </c>
      <c r="J30" s="43" t="str">
        <f>'raw grasp info'!G30</f>
        <v>True</v>
      </c>
    </row>
    <row r="31" spans="1:10" ht="90" customHeight="1" thickBot="1" x14ac:dyDescent="0.3">
      <c r="A31" s="78" t="str">
        <f>formatting!C31</f>
        <v>NEEDLE</v>
      </c>
      <c r="B31" s="82" t="str">
        <f>formatting!D31</f>
        <v>T16</v>
      </c>
      <c r="C31" s="84"/>
      <c r="D31" s="84"/>
      <c r="E31" s="84"/>
      <c r="F31" s="5">
        <f>'raw grasp info'!C31</f>
        <v>5</v>
      </c>
      <c r="G31" s="38">
        <f>'raw grasp info'!D31</f>
        <v>6</v>
      </c>
      <c r="H31" s="38" t="str">
        <f>'raw grasp info'!E31</f>
        <v>False</v>
      </c>
      <c r="I31" s="42" t="str">
        <f>'raw grasp info'!F31</f>
        <v>True</v>
      </c>
      <c r="J31" s="3" t="str">
        <f>'raw grasp info'!G31</f>
        <v>True</v>
      </c>
    </row>
    <row r="32" spans="1:10" ht="90" customHeight="1" x14ac:dyDescent="0.25">
      <c r="A32" s="78" t="str">
        <f>formatting!C32</f>
        <v>NEEDLE CAP</v>
      </c>
      <c r="B32" s="82" t="str">
        <f>formatting!D32</f>
        <v>C8</v>
      </c>
      <c r="C32" s="86"/>
      <c r="D32" s="86"/>
      <c r="E32" s="86"/>
      <c r="F32" s="5">
        <f>'raw grasp info'!C32</f>
        <v>3</v>
      </c>
      <c r="G32" s="1">
        <f>'raw grasp info'!D32</f>
        <v>6</v>
      </c>
      <c r="H32" s="1" t="str">
        <f>'raw grasp info'!E32</f>
        <v>False</v>
      </c>
      <c r="I32" s="45" t="str">
        <f>'raw grasp info'!F32</f>
        <v>True</v>
      </c>
      <c r="J32" s="46" t="str">
        <f>'raw grasp info'!G32</f>
        <v>True</v>
      </c>
    </row>
    <row r="33" spans="1:10" ht="90" customHeight="1" thickBot="1" x14ac:dyDescent="0.3">
      <c r="A33" s="78" t="str">
        <f>formatting!C33</f>
        <v>NEEDLE CAP</v>
      </c>
      <c r="B33" s="82" t="str">
        <f>formatting!D33</f>
        <v>T10</v>
      </c>
      <c r="C33" s="88"/>
      <c r="D33" s="88"/>
      <c r="E33" s="88"/>
      <c r="F33" s="5">
        <f>'raw grasp info'!C33</f>
        <v>3</v>
      </c>
      <c r="G33" s="37">
        <f>'raw grasp info'!D33</f>
        <v>6</v>
      </c>
      <c r="H33" s="37" t="str">
        <f>'raw grasp info'!E33</f>
        <v>False</v>
      </c>
      <c r="I33" s="44" t="str">
        <f>'raw grasp info'!F33</f>
        <v>True</v>
      </c>
      <c r="J33" s="2" t="str">
        <f>'raw grasp info'!G33</f>
        <v>True</v>
      </c>
    </row>
    <row r="34" spans="1:10" ht="90" customHeight="1" x14ac:dyDescent="0.25">
      <c r="A34" s="78" t="str">
        <f>formatting!C34</f>
        <v>RINSE GLASS</v>
      </c>
      <c r="B34" s="82" t="str">
        <f>formatting!D34</f>
        <v>C6</v>
      </c>
      <c r="C34" s="86"/>
      <c r="D34" s="86"/>
      <c r="E34" s="86"/>
      <c r="F34" s="5">
        <f>'raw grasp info'!C34</f>
        <v>5</v>
      </c>
      <c r="G34" s="1">
        <f>'raw grasp info'!D34</f>
        <v>6</v>
      </c>
      <c r="H34" s="1" t="str">
        <f>'raw grasp info'!E34</f>
        <v>False</v>
      </c>
      <c r="I34" s="45" t="str">
        <f>'raw grasp info'!F34</f>
        <v>True</v>
      </c>
      <c r="J34" s="46" t="str">
        <f>'raw grasp info'!G34</f>
        <v>True</v>
      </c>
    </row>
    <row r="35" spans="1:10" ht="90" customHeight="1" x14ac:dyDescent="0.25">
      <c r="A35" s="78" t="str">
        <f>formatting!C35</f>
        <v>RINSE GLASS</v>
      </c>
      <c r="B35" s="82" t="str">
        <f>formatting!D35</f>
        <v>T1</v>
      </c>
      <c r="C35" s="83"/>
      <c r="D35" s="83"/>
      <c r="E35" s="83"/>
      <c r="F35" s="5">
        <f>'raw grasp info'!C35</f>
        <v>13</v>
      </c>
      <c r="G35" s="5">
        <f>'raw grasp info'!D35</f>
        <v>6</v>
      </c>
      <c r="H35" s="5" t="str">
        <f>'raw grasp info'!E35</f>
        <v>False</v>
      </c>
      <c r="I35" s="47" t="str">
        <f>'raw grasp info'!F35</f>
        <v>True</v>
      </c>
      <c r="J35" s="48" t="str">
        <f>'raw grasp info'!G35</f>
        <v>False</v>
      </c>
    </row>
    <row r="36" spans="1:10" ht="90" customHeight="1" x14ac:dyDescent="0.25">
      <c r="A36" s="78" t="str">
        <f>formatting!C36</f>
        <v>RINSE GLASS</v>
      </c>
      <c r="B36" s="82" t="str">
        <f>formatting!D36</f>
        <v>T2</v>
      </c>
      <c r="C36" s="87"/>
      <c r="D36" s="87"/>
      <c r="E36" s="87"/>
      <c r="F36" s="5">
        <f>'raw grasp info'!C36</f>
        <v>2</v>
      </c>
      <c r="G36" s="40">
        <f>'raw grasp info'!D36</f>
        <v>5</v>
      </c>
      <c r="H36" s="40" t="str">
        <f>'raw grasp info'!E36</f>
        <v>True</v>
      </c>
      <c r="I36" s="41" t="str">
        <f>'raw grasp info'!F36</f>
        <v>True</v>
      </c>
      <c r="J36" s="43" t="str">
        <f>'raw grasp info'!G36</f>
        <v>False</v>
      </c>
    </row>
    <row r="37" spans="1:10" ht="90" customHeight="1" x14ac:dyDescent="0.25">
      <c r="A37" s="78" t="str">
        <f>formatting!C37</f>
        <v>RINSE GLASS</v>
      </c>
      <c r="B37" s="82" t="str">
        <f>formatting!D37</f>
        <v>T17</v>
      </c>
      <c r="C37" s="87"/>
      <c r="D37" s="87"/>
      <c r="E37" s="87"/>
      <c r="F37" s="5">
        <f>'raw grasp info'!C37</f>
        <v>5</v>
      </c>
      <c r="G37" s="40">
        <f>'raw grasp info'!D37</f>
        <v>6</v>
      </c>
      <c r="H37" s="40" t="str">
        <f>'raw grasp info'!E37</f>
        <v>False</v>
      </c>
      <c r="I37" s="41" t="str">
        <f>'raw grasp info'!F37</f>
        <v>True</v>
      </c>
      <c r="J37" s="43" t="str">
        <f>'raw grasp info'!G37</f>
        <v>True</v>
      </c>
    </row>
    <row r="38" spans="1:10" ht="90" customHeight="1" thickBot="1" x14ac:dyDescent="0.3">
      <c r="A38" s="78" t="str">
        <f>formatting!C38</f>
        <v>RINSE GLASS</v>
      </c>
      <c r="B38" s="82" t="str">
        <f>formatting!D38</f>
        <v>T20</v>
      </c>
      <c r="C38" s="88"/>
      <c r="D38" s="88"/>
      <c r="E38" s="88"/>
      <c r="F38" s="5">
        <f>'raw grasp info'!C38</f>
        <v>8</v>
      </c>
      <c r="G38" s="37">
        <f>'raw grasp info'!D38</f>
        <v>6</v>
      </c>
      <c r="H38" s="37" t="str">
        <f>'raw grasp info'!E38</f>
        <v>False</v>
      </c>
      <c r="I38" s="44" t="str">
        <f>'raw grasp info'!F38</f>
        <v>True</v>
      </c>
      <c r="J38" s="2" t="str">
        <f>'raw grasp info'!G38</f>
        <v>True</v>
      </c>
    </row>
    <row r="39" spans="1:10" ht="90" customHeight="1" x14ac:dyDescent="0.25">
      <c r="A39" s="78" t="str">
        <f>formatting!C39</f>
        <v>RED PLUG</v>
      </c>
      <c r="B39" s="82" t="str">
        <f>formatting!D39</f>
        <v>C8</v>
      </c>
      <c r="C39" s="86"/>
      <c r="D39" s="86"/>
      <c r="E39" s="86"/>
      <c r="F39" s="5">
        <f>'raw grasp info'!C39</f>
        <v>3</v>
      </c>
      <c r="G39" s="1">
        <f>'raw grasp info'!D39</f>
        <v>6</v>
      </c>
      <c r="H39" s="1" t="str">
        <f>'raw grasp info'!E39</f>
        <v>False</v>
      </c>
      <c r="I39" s="45" t="str">
        <f>'raw grasp info'!F39</f>
        <v>True</v>
      </c>
      <c r="J39" s="46" t="str">
        <f>'raw grasp info'!G39</f>
        <v>True</v>
      </c>
    </row>
    <row r="40" spans="1:10" ht="90" customHeight="1" x14ac:dyDescent="0.25">
      <c r="A40" s="78" t="str">
        <f>formatting!C40</f>
        <v>RED PLUG</v>
      </c>
      <c r="B40" s="82" t="str">
        <f>formatting!D40</f>
        <v>C9</v>
      </c>
      <c r="C40" s="87"/>
      <c r="D40" s="87"/>
      <c r="E40" s="87"/>
      <c r="F40" s="5">
        <f>'raw grasp info'!C40</f>
        <v>2</v>
      </c>
      <c r="G40" s="40">
        <f>'raw grasp info'!D40</f>
        <v>5</v>
      </c>
      <c r="H40" s="40" t="str">
        <f>'raw grasp info'!E40</f>
        <v>True</v>
      </c>
      <c r="I40" s="41" t="str">
        <f>'raw grasp info'!F40</f>
        <v>True</v>
      </c>
      <c r="J40" s="43" t="str">
        <f>'raw grasp info'!G40</f>
        <v>False</v>
      </c>
    </row>
    <row r="41" spans="1:10" ht="90" customHeight="1" thickBot="1" x14ac:dyDescent="0.3">
      <c r="A41" s="78" t="str">
        <f>formatting!C41</f>
        <v>RED PLUG</v>
      </c>
      <c r="B41" s="82" t="str">
        <f>formatting!D41</f>
        <v>F26</v>
      </c>
      <c r="C41" s="88"/>
      <c r="D41" s="88"/>
      <c r="E41" s="88"/>
      <c r="F41" s="5">
        <f>'raw grasp info'!C41</f>
        <v>5</v>
      </c>
      <c r="G41" s="37">
        <f>'raw grasp info'!D41</f>
        <v>6</v>
      </c>
      <c r="H41" s="37" t="str">
        <f>'raw grasp info'!E41</f>
        <v>False</v>
      </c>
      <c r="I41" s="44" t="str">
        <f>'raw grasp info'!F41</f>
        <v>True</v>
      </c>
      <c r="J41" s="2" t="str">
        <f>'raw grasp info'!G41</f>
        <v>True</v>
      </c>
    </row>
    <row r="42" spans="1:10" ht="90" customHeight="1" x14ac:dyDescent="0.25">
      <c r="A42" s="78" t="str">
        <f>formatting!C42</f>
        <v>GLASS VIAL</v>
      </c>
      <c r="B42" s="82" t="str">
        <f>formatting!D42</f>
        <v>C9</v>
      </c>
      <c r="C42" s="86"/>
      <c r="D42" s="86"/>
      <c r="E42" s="86"/>
      <c r="F42" s="5">
        <f>'raw grasp info'!C42</f>
        <v>2</v>
      </c>
      <c r="G42" s="1">
        <f>'raw grasp info'!D42</f>
        <v>5</v>
      </c>
      <c r="H42" s="1" t="str">
        <f>'raw grasp info'!E42</f>
        <v>False</v>
      </c>
      <c r="I42" s="45" t="str">
        <f>'raw grasp info'!F42</f>
        <v>True</v>
      </c>
      <c r="J42" s="46" t="str">
        <f>'raw grasp info'!G42</f>
        <v>False</v>
      </c>
    </row>
    <row r="43" spans="1:10" ht="90" customHeight="1" thickBot="1" x14ac:dyDescent="0.3">
      <c r="A43" s="78" t="str">
        <f>formatting!C43</f>
        <v>GLASS VIAL</v>
      </c>
      <c r="B43" s="82" t="str">
        <f>formatting!D43</f>
        <v>T10</v>
      </c>
      <c r="C43" s="88"/>
      <c r="D43" s="88"/>
      <c r="E43" s="88"/>
      <c r="F43" s="5">
        <f>'raw grasp info'!C43</f>
        <v>3</v>
      </c>
      <c r="G43" s="37">
        <f>'raw grasp info'!D43</f>
        <v>6</v>
      </c>
      <c r="H43" s="37" t="str">
        <f>'raw grasp info'!E43</f>
        <v>False</v>
      </c>
      <c r="I43" s="44" t="str">
        <f>'raw grasp info'!F43</f>
        <v>True</v>
      </c>
      <c r="J43" s="2" t="str">
        <f>'raw grasp info'!G43</f>
        <v>True</v>
      </c>
    </row>
    <row r="44" spans="1:10" ht="90" customHeight="1" x14ac:dyDescent="0.25">
      <c r="A44" s="78" t="str">
        <f>formatting!C44</f>
        <v>YELLOW PLUG</v>
      </c>
      <c r="B44" s="82" t="str">
        <f>formatting!D44</f>
        <v>C8</v>
      </c>
      <c r="C44" s="86"/>
      <c r="D44" s="86"/>
      <c r="E44" s="86"/>
      <c r="F44" s="5">
        <f>'raw grasp info'!C44</f>
        <v>3</v>
      </c>
      <c r="G44" s="1">
        <f>'raw grasp info'!D44</f>
        <v>6</v>
      </c>
      <c r="H44" s="1" t="str">
        <f>'raw grasp info'!E44</f>
        <v>False</v>
      </c>
      <c r="I44" s="45" t="str">
        <f>'raw grasp info'!F44</f>
        <v>True</v>
      </c>
      <c r="J44" s="46" t="str">
        <f>'raw grasp info'!G44</f>
        <v>True</v>
      </c>
    </row>
    <row r="45" spans="1:10" ht="90" customHeight="1" x14ac:dyDescent="0.25">
      <c r="A45" s="78" t="str">
        <f>formatting!C45</f>
        <v>YELLOW PLUG</v>
      </c>
      <c r="B45" s="82" t="str">
        <f>formatting!D45</f>
        <v>C9</v>
      </c>
      <c r="C45" s="87"/>
      <c r="D45" s="87"/>
      <c r="E45" s="87"/>
      <c r="F45" s="5">
        <f>'raw grasp info'!C45</f>
        <v>2</v>
      </c>
      <c r="G45" s="40">
        <f>'raw grasp info'!D45</f>
        <v>5</v>
      </c>
      <c r="H45" s="40" t="str">
        <f>'raw grasp info'!E45</f>
        <v>True</v>
      </c>
      <c r="I45" s="41" t="str">
        <f>'raw grasp info'!F45</f>
        <v>True</v>
      </c>
      <c r="J45" s="43" t="str">
        <f>'raw grasp info'!G45</f>
        <v>False</v>
      </c>
    </row>
    <row r="46" spans="1:10" ht="90" customHeight="1" thickBot="1" x14ac:dyDescent="0.3">
      <c r="A46" s="78" t="str">
        <f>formatting!C46</f>
        <v>YELLOW PLUG</v>
      </c>
      <c r="B46" s="82" t="str">
        <f>formatting!D46</f>
        <v>F26</v>
      </c>
      <c r="C46" s="88"/>
      <c r="D46" s="88"/>
      <c r="E46" s="88"/>
      <c r="F46" s="5">
        <f>'raw grasp info'!C46</f>
        <v>4</v>
      </c>
      <c r="G46" s="37">
        <f>'raw grasp info'!D46</f>
        <v>6</v>
      </c>
      <c r="H46" s="37" t="str">
        <f>'raw grasp info'!E46</f>
        <v>False</v>
      </c>
      <c r="I46" s="44" t="str">
        <f>'raw grasp info'!F46</f>
        <v>True</v>
      </c>
      <c r="J46" s="2" t="str">
        <f>'raw grasp info'!G46</f>
        <v>True</v>
      </c>
    </row>
    <row r="47" spans="1:10" ht="90" customHeight="1" x14ac:dyDescent="0.25">
      <c r="A47" s="78" t="str">
        <f>formatting!C47</f>
        <v>TUBE CLAMP</v>
      </c>
      <c r="B47" s="82" t="str">
        <f>formatting!D47</f>
        <v>T7</v>
      </c>
      <c r="C47" s="86"/>
      <c r="D47" s="86"/>
      <c r="E47" s="86"/>
      <c r="F47" s="5">
        <f>'raw grasp info'!C47</f>
        <v>2</v>
      </c>
      <c r="G47" s="1">
        <f>'raw grasp info'!D47</f>
        <v>5</v>
      </c>
      <c r="H47" s="1" t="str">
        <f>'raw grasp info'!E47</f>
        <v>True</v>
      </c>
      <c r="I47" s="45" t="str">
        <f>'raw grasp info'!F47</f>
        <v>True</v>
      </c>
      <c r="J47" s="46" t="str">
        <f>'raw grasp info'!G47</f>
        <v>False</v>
      </c>
    </row>
    <row r="48" spans="1:10" ht="90" customHeight="1" x14ac:dyDescent="0.25">
      <c r="A48" s="78" t="str">
        <f>formatting!C48</f>
        <v>TUBE CLAMP</v>
      </c>
      <c r="B48" s="82" t="str">
        <f>formatting!D48</f>
        <v>T8</v>
      </c>
      <c r="C48" s="87"/>
      <c r="D48" s="87"/>
      <c r="E48" s="87"/>
      <c r="F48" s="5">
        <f>'raw grasp info'!C48</f>
        <v>3</v>
      </c>
      <c r="G48" s="40">
        <f>'raw grasp info'!D48</f>
        <v>6</v>
      </c>
      <c r="H48" s="40" t="str">
        <f>'raw grasp info'!E48</f>
        <v>False</v>
      </c>
      <c r="I48" s="41" t="str">
        <f>'raw grasp info'!F48</f>
        <v>True</v>
      </c>
      <c r="J48" s="43" t="str">
        <f>'raw grasp info'!G48</f>
        <v>True</v>
      </c>
    </row>
    <row r="49" spans="1:10" ht="90" customHeight="1" x14ac:dyDescent="0.25">
      <c r="A49" s="78" t="str">
        <f>formatting!C49</f>
        <v>TUBE CLAMP</v>
      </c>
      <c r="B49" s="82" t="str">
        <f>formatting!D49</f>
        <v>T8F</v>
      </c>
      <c r="C49" s="87"/>
      <c r="D49" s="87"/>
      <c r="E49" s="87"/>
      <c r="F49" s="5">
        <f>'raw grasp info'!C49</f>
        <v>4</v>
      </c>
      <c r="G49" s="40">
        <f>'raw grasp info'!D49</f>
        <v>6</v>
      </c>
      <c r="H49" s="40" t="str">
        <f>'raw grasp info'!E49</f>
        <v>False</v>
      </c>
      <c r="I49" s="41" t="str">
        <f>'raw grasp info'!F49</f>
        <v>True</v>
      </c>
      <c r="J49" s="43" t="str">
        <f>'raw grasp info'!G49</f>
        <v>True</v>
      </c>
    </row>
    <row r="50" spans="1:10" ht="90" customHeight="1" thickBot="1" x14ac:dyDescent="0.3">
      <c r="A50" s="78" t="str">
        <f>formatting!C50</f>
        <v>TUBE CLAMP</v>
      </c>
      <c r="B50" s="82" t="str">
        <f>formatting!D50</f>
        <v>T9</v>
      </c>
      <c r="C50" s="88"/>
      <c r="D50" s="88"/>
      <c r="E50" s="88"/>
      <c r="F50" s="5">
        <f>'raw grasp info'!C50</f>
        <v>3</v>
      </c>
      <c r="G50" s="37">
        <f>'raw grasp info'!D50</f>
        <v>6</v>
      </c>
      <c r="H50" s="37" t="str">
        <f>'raw grasp info'!E50</f>
        <v>False</v>
      </c>
      <c r="I50" s="44" t="str">
        <f>'raw grasp info'!F50</f>
        <v>True</v>
      </c>
      <c r="J50" s="2" t="str">
        <f>'raw grasp info'!G50</f>
        <v>True</v>
      </c>
    </row>
    <row r="51" spans="1:10" ht="90" customHeight="1" x14ac:dyDescent="0.25">
      <c r="A51" s="78" t="str">
        <f>formatting!C51</f>
        <v>SCISSORS</v>
      </c>
      <c r="B51" s="82" t="str">
        <f>formatting!D51</f>
        <v>C16C</v>
      </c>
      <c r="C51" s="86"/>
      <c r="D51" s="86"/>
      <c r="E51" s="86"/>
      <c r="F51" s="5">
        <f>'raw grasp info'!C51</f>
        <v>4</v>
      </c>
      <c r="G51" s="1">
        <f>'raw grasp info'!D51</f>
        <v>6</v>
      </c>
      <c r="H51" s="1" t="str">
        <f>'raw grasp info'!E51</f>
        <v>False</v>
      </c>
      <c r="I51" s="45" t="str">
        <f>'raw grasp info'!F51</f>
        <v>True</v>
      </c>
      <c r="J51" s="46" t="str">
        <f>'raw grasp info'!G51</f>
        <v>True</v>
      </c>
    </row>
    <row r="52" spans="1:10" ht="90" customHeight="1" thickBot="1" x14ac:dyDescent="0.3">
      <c r="A52" s="78" t="str">
        <f>formatting!C52</f>
        <v>SCISSORS</v>
      </c>
      <c r="B52" s="82" t="str">
        <f>formatting!D52</f>
        <v>C16O</v>
      </c>
      <c r="C52" s="84"/>
      <c r="D52" s="84"/>
      <c r="E52" s="84"/>
      <c r="F52" s="5">
        <f>'raw grasp info'!C52</f>
        <v>4</v>
      </c>
      <c r="G52" s="38">
        <f>'raw grasp info'!D52</f>
        <v>6</v>
      </c>
      <c r="H52" s="38" t="str">
        <f>'raw grasp info'!E52</f>
        <v>False</v>
      </c>
      <c r="I52" s="42" t="str">
        <f>'raw grasp info'!F52</f>
        <v>True</v>
      </c>
      <c r="J52" s="3" t="str">
        <f>'raw grasp info'!G52</f>
        <v>True</v>
      </c>
    </row>
    <row r="53" spans="1:10" x14ac:dyDescent="0.25">
      <c r="A53" s="73"/>
      <c r="B53" s="74"/>
      <c r="C53" s="53"/>
      <c r="D53" s="53"/>
      <c r="E53" s="53"/>
      <c r="F53" s="53"/>
      <c r="G53" s="53"/>
      <c r="H53" s="53"/>
      <c r="I53" s="53"/>
    </row>
    <row r="54" spans="1:10" x14ac:dyDescent="0.25">
      <c r="A54" s="73"/>
      <c r="B54" s="74"/>
      <c r="C54" s="53"/>
      <c r="D54" s="53"/>
      <c r="E54" s="53"/>
      <c r="F54" s="53"/>
      <c r="G54" s="53"/>
      <c r="H54" s="53"/>
      <c r="I54" s="53"/>
    </row>
    <row r="55" spans="1:10" x14ac:dyDescent="0.25">
      <c r="A55" s="73"/>
      <c r="B55" s="74"/>
      <c r="C55" s="53"/>
      <c r="D55" s="53"/>
      <c r="E55" s="53"/>
      <c r="F55" s="53"/>
      <c r="G55" s="53"/>
      <c r="H55" s="53"/>
      <c r="I55" s="53"/>
    </row>
    <row r="56" spans="1:10" x14ac:dyDescent="0.25">
      <c r="A56" s="73"/>
      <c r="B56" s="74"/>
      <c r="C56" s="53"/>
      <c r="D56" s="53"/>
      <c r="E56" s="53"/>
      <c r="F56" s="53"/>
      <c r="G56" s="53"/>
      <c r="H56" s="53"/>
      <c r="I56" s="53"/>
    </row>
    <row r="57" spans="1:10" x14ac:dyDescent="0.25">
      <c r="A57" s="73"/>
      <c r="B57" s="74"/>
      <c r="C57" s="53"/>
      <c r="D57" s="53"/>
      <c r="E57" s="53"/>
      <c r="F57" s="53"/>
      <c r="G57" s="53"/>
      <c r="H57" s="53"/>
      <c r="I57" s="53"/>
    </row>
    <row r="58" spans="1:10" x14ac:dyDescent="0.25">
      <c r="A58" s="73"/>
      <c r="B58" s="74"/>
      <c r="C58" s="53"/>
      <c r="D58" s="53"/>
      <c r="E58" s="53"/>
      <c r="F58" s="53"/>
      <c r="G58" s="53"/>
      <c r="H58" s="53"/>
      <c r="I58" s="53"/>
    </row>
    <row r="59" spans="1:10" x14ac:dyDescent="0.25">
      <c r="A59" s="73"/>
      <c r="B59" s="74"/>
      <c r="C59" s="53"/>
      <c r="D59" s="53"/>
      <c r="E59" s="53"/>
      <c r="F59" s="53"/>
      <c r="G59" s="53"/>
      <c r="H59" s="53"/>
      <c r="I59" s="53"/>
    </row>
    <row r="60" spans="1:10" x14ac:dyDescent="0.25">
      <c r="A60" s="73"/>
      <c r="B60" s="74"/>
      <c r="C60" s="53"/>
      <c r="D60" s="53"/>
      <c r="E60" s="53"/>
      <c r="F60" s="53"/>
      <c r="G60" s="53"/>
      <c r="H60" s="53"/>
      <c r="I60" s="53"/>
    </row>
    <row r="61" spans="1:10" x14ac:dyDescent="0.25">
      <c r="A61" s="73"/>
      <c r="B61" s="74"/>
      <c r="C61" s="53"/>
      <c r="D61" s="53"/>
      <c r="E61" s="53"/>
      <c r="F61" s="53"/>
      <c r="G61" s="53"/>
      <c r="H61" s="53"/>
      <c r="I61" s="53"/>
    </row>
    <row r="62" spans="1:10" x14ac:dyDescent="0.25">
      <c r="A62" s="73"/>
      <c r="B62" s="74"/>
      <c r="C62" s="53"/>
      <c r="D62" s="53"/>
      <c r="E62" s="53"/>
      <c r="F62" s="53"/>
      <c r="G62" s="53"/>
      <c r="H62" s="53"/>
      <c r="I62" s="53"/>
    </row>
    <row r="63" spans="1:10" x14ac:dyDescent="0.25">
      <c r="A63" s="73"/>
      <c r="B63" s="74"/>
      <c r="C63" s="53"/>
      <c r="D63" s="53"/>
      <c r="E63" s="53"/>
      <c r="F63" s="53"/>
      <c r="G63" s="53"/>
      <c r="H63" s="53"/>
      <c r="I63" s="53"/>
    </row>
    <row r="64" spans="1:10" x14ac:dyDescent="0.25">
      <c r="A64" s="73"/>
      <c r="B64" s="74"/>
      <c r="C64" s="53"/>
      <c r="D64" s="53"/>
      <c r="E64" s="53"/>
      <c r="F64" s="53"/>
      <c r="G64" s="53"/>
      <c r="H64" s="53"/>
      <c r="I64" s="53"/>
    </row>
    <row r="65" spans="1:9" x14ac:dyDescent="0.25">
      <c r="A65" s="73"/>
      <c r="B65" s="74"/>
      <c r="C65" s="53"/>
      <c r="D65" s="53"/>
      <c r="E65" s="53"/>
      <c r="F65" s="53"/>
      <c r="G65" s="53"/>
      <c r="H65" s="53"/>
      <c r="I65" s="53"/>
    </row>
    <row r="66" spans="1:9" x14ac:dyDescent="0.25">
      <c r="A66" s="73"/>
      <c r="B66" s="74"/>
      <c r="C66" s="53"/>
      <c r="D66" s="53"/>
      <c r="E66" s="53"/>
      <c r="F66" s="53"/>
      <c r="G66" s="53"/>
      <c r="H66" s="53"/>
      <c r="I66" s="53"/>
    </row>
    <row r="67" spans="1:9" x14ac:dyDescent="0.25">
      <c r="A67" s="73"/>
      <c r="B67" s="74"/>
      <c r="C67" s="53"/>
      <c r="D67" s="53"/>
      <c r="E67" s="53"/>
      <c r="F67" s="53"/>
      <c r="G67" s="53"/>
      <c r="H67" s="53"/>
      <c r="I67" s="53"/>
    </row>
    <row r="68" spans="1:9" x14ac:dyDescent="0.25">
      <c r="A68" s="73"/>
      <c r="B68" s="74"/>
      <c r="C68" s="53"/>
      <c r="D68" s="53"/>
      <c r="E68" s="53"/>
      <c r="F68" s="53"/>
      <c r="G68" s="53"/>
      <c r="H68" s="53"/>
      <c r="I68" s="53"/>
    </row>
    <row r="69" spans="1:9" x14ac:dyDescent="0.25">
      <c r="A69" s="73"/>
      <c r="B69" s="74"/>
      <c r="C69" s="53"/>
      <c r="D69" s="53"/>
      <c r="E69" s="53"/>
      <c r="F69" s="53"/>
      <c r="G69" s="53"/>
      <c r="H69" s="53"/>
      <c r="I69" s="53"/>
    </row>
    <row r="70" spans="1:9" x14ac:dyDescent="0.25">
      <c r="A70" s="73"/>
      <c r="B70" s="74"/>
      <c r="C70" s="53"/>
      <c r="D70" s="53"/>
      <c r="E70" s="53"/>
      <c r="F70" s="53"/>
      <c r="G70" s="53"/>
      <c r="H70" s="53"/>
      <c r="I70" s="53"/>
    </row>
    <row r="71" spans="1:9" x14ac:dyDescent="0.25">
      <c r="A71" s="73"/>
      <c r="B71" s="74"/>
      <c r="C71" s="53"/>
      <c r="D71" s="53"/>
      <c r="E71" s="53"/>
      <c r="F71" s="53"/>
      <c r="G71" s="53"/>
      <c r="H71" s="53"/>
      <c r="I71" s="53"/>
    </row>
    <row r="72" spans="1:9" x14ac:dyDescent="0.25">
      <c r="A72" s="73"/>
      <c r="B72" s="74"/>
      <c r="C72" s="53"/>
      <c r="D72" s="53"/>
      <c r="E72" s="53"/>
      <c r="F72" s="53"/>
      <c r="G72" s="53"/>
      <c r="H72" s="53"/>
      <c r="I72" s="53"/>
    </row>
    <row r="73" spans="1:9" x14ac:dyDescent="0.25">
      <c r="A73" s="73"/>
      <c r="B73" s="74"/>
      <c r="C73" s="53"/>
      <c r="D73" s="53"/>
      <c r="E73" s="53"/>
      <c r="F73" s="53"/>
      <c r="G73" s="53"/>
      <c r="H73" s="53"/>
      <c r="I73" s="53"/>
    </row>
    <row r="74" spans="1:9" x14ac:dyDescent="0.25">
      <c r="A74" s="73"/>
      <c r="B74" s="74"/>
      <c r="C74" s="53"/>
      <c r="D74" s="53"/>
      <c r="E74" s="53"/>
      <c r="F74" s="53"/>
      <c r="G74" s="53"/>
      <c r="H74" s="53"/>
      <c r="I74" s="53"/>
    </row>
    <row r="75" spans="1:9" x14ac:dyDescent="0.25">
      <c r="A75" s="73"/>
      <c r="B75" s="74"/>
      <c r="C75" s="53"/>
      <c r="D75" s="53"/>
      <c r="E75" s="53"/>
      <c r="F75" s="53"/>
      <c r="G75" s="53"/>
      <c r="H75" s="53"/>
      <c r="I75" s="53"/>
    </row>
    <row r="76" spans="1:9" x14ac:dyDescent="0.25">
      <c r="A76" s="73"/>
      <c r="B76" s="74"/>
      <c r="C76" s="53"/>
      <c r="D76" s="53"/>
      <c r="E76" s="53"/>
      <c r="F76" s="53"/>
      <c r="G76" s="53"/>
      <c r="H76" s="53"/>
      <c r="I76" s="53"/>
    </row>
    <row r="77" spans="1:9" x14ac:dyDescent="0.25">
      <c r="A77" s="73"/>
      <c r="B77" s="74"/>
      <c r="C77" s="53"/>
      <c r="D77" s="53"/>
      <c r="E77" s="53"/>
      <c r="F77" s="53"/>
      <c r="G77" s="53"/>
      <c r="H77" s="53"/>
      <c r="I77" s="53"/>
    </row>
    <row r="78" spans="1:9" x14ac:dyDescent="0.25">
      <c r="A78" s="73"/>
      <c r="B78" s="74"/>
      <c r="C78" s="53"/>
      <c r="D78" s="53"/>
      <c r="E78" s="53"/>
      <c r="F78" s="53"/>
      <c r="G78" s="53"/>
      <c r="H78" s="53"/>
      <c r="I78" s="53"/>
    </row>
    <row r="79" spans="1:9" x14ac:dyDescent="0.25">
      <c r="A79" s="73"/>
      <c r="B79" s="74"/>
      <c r="C79" s="53"/>
      <c r="D79" s="53"/>
      <c r="E79" s="53"/>
      <c r="F79" s="53"/>
      <c r="G79" s="53"/>
      <c r="H79" s="53"/>
      <c r="I79" s="53"/>
    </row>
    <row r="80" spans="1:9" x14ac:dyDescent="0.25">
      <c r="A80" s="73"/>
      <c r="B80" s="74"/>
      <c r="C80" s="53"/>
      <c r="D80" s="53"/>
      <c r="E80" s="53"/>
      <c r="F80" s="53"/>
      <c r="G80" s="53"/>
      <c r="H80" s="53"/>
      <c r="I80" s="53"/>
    </row>
    <row r="81" spans="1:9" x14ac:dyDescent="0.25">
      <c r="A81" s="73"/>
      <c r="B81" s="74"/>
      <c r="C81" s="53"/>
      <c r="D81" s="53"/>
      <c r="E81" s="53"/>
      <c r="F81" s="53"/>
      <c r="G81" s="53"/>
      <c r="H81" s="53"/>
      <c r="I81" s="53"/>
    </row>
    <row r="82" spans="1:9" x14ac:dyDescent="0.25">
      <c r="A82" s="73"/>
      <c r="B82" s="74"/>
      <c r="C82" s="53"/>
      <c r="D82" s="53"/>
      <c r="E82" s="53"/>
      <c r="F82" s="53"/>
      <c r="G82" s="53"/>
      <c r="H82" s="53"/>
      <c r="I82" s="53"/>
    </row>
    <row r="83" spans="1:9" x14ac:dyDescent="0.25">
      <c r="A83" s="73"/>
      <c r="B83" s="74"/>
      <c r="C83" s="53"/>
      <c r="D83" s="53"/>
      <c r="E83" s="53"/>
      <c r="F83" s="53"/>
      <c r="G83" s="53"/>
      <c r="H83" s="53"/>
      <c r="I83" s="53"/>
    </row>
    <row r="84" spans="1:9" x14ac:dyDescent="0.25">
      <c r="A84" s="73"/>
      <c r="B84" s="74"/>
      <c r="C84" s="53"/>
      <c r="D84" s="53"/>
      <c r="E84" s="53"/>
      <c r="F84" s="53"/>
      <c r="G84" s="53"/>
      <c r="H84" s="53"/>
      <c r="I84" s="53"/>
    </row>
    <row r="85" spans="1:9" x14ac:dyDescent="0.25">
      <c r="A85" s="73"/>
      <c r="B85" s="74"/>
      <c r="C85" s="53"/>
      <c r="D85" s="53"/>
      <c r="E85" s="53"/>
      <c r="F85" s="53"/>
      <c r="G85" s="53"/>
      <c r="H85" s="53"/>
      <c r="I85" s="53"/>
    </row>
    <row r="86" spans="1:9" x14ac:dyDescent="0.25">
      <c r="A86" s="73"/>
      <c r="B86" s="74"/>
      <c r="C86" s="53"/>
      <c r="D86" s="53"/>
      <c r="E86" s="53"/>
      <c r="F86" s="53"/>
      <c r="G86" s="53"/>
      <c r="H86" s="53"/>
      <c r="I86" s="53"/>
    </row>
    <row r="87" spans="1:9" x14ac:dyDescent="0.25">
      <c r="A87" s="73"/>
      <c r="B87" s="74"/>
      <c r="C87" s="53"/>
      <c r="D87" s="53"/>
      <c r="E87" s="53"/>
      <c r="F87" s="53"/>
      <c r="G87" s="53"/>
      <c r="H87" s="53"/>
      <c r="I87" s="53"/>
    </row>
    <row r="88" spans="1:9" x14ac:dyDescent="0.25">
      <c r="A88" s="73"/>
      <c r="B88" s="74"/>
      <c r="C88" s="53"/>
      <c r="D88" s="53"/>
      <c r="E88" s="53"/>
      <c r="F88" s="53"/>
      <c r="G88" s="53"/>
      <c r="H88" s="53"/>
      <c r="I88" s="53"/>
    </row>
    <row r="89" spans="1:9" x14ac:dyDescent="0.25">
      <c r="A89" s="73"/>
      <c r="B89" s="74"/>
      <c r="C89" s="53"/>
      <c r="D89" s="53"/>
      <c r="E89" s="53"/>
      <c r="F89" s="53"/>
      <c r="G89" s="53"/>
      <c r="H89" s="53"/>
      <c r="I89" s="53"/>
    </row>
    <row r="90" spans="1:9" x14ac:dyDescent="0.25">
      <c r="A90" s="73"/>
      <c r="B90" s="74"/>
      <c r="C90" s="53"/>
      <c r="D90" s="53"/>
      <c r="E90" s="53"/>
      <c r="F90" s="53"/>
      <c r="G90" s="53"/>
      <c r="H90" s="53"/>
      <c r="I90" s="53"/>
    </row>
    <row r="91" spans="1:9" x14ac:dyDescent="0.25">
      <c r="A91" s="73"/>
      <c r="B91" s="74"/>
      <c r="C91" s="53"/>
      <c r="D91" s="53"/>
      <c r="E91" s="53"/>
      <c r="F91" s="53"/>
      <c r="G91" s="53"/>
      <c r="H91" s="53"/>
      <c r="I91" s="53"/>
    </row>
    <row r="92" spans="1:9" x14ac:dyDescent="0.25">
      <c r="A92" s="73"/>
      <c r="B92" s="74"/>
      <c r="C92" s="53"/>
      <c r="D92" s="53"/>
      <c r="E92" s="53"/>
      <c r="F92" s="53"/>
      <c r="G92" s="53"/>
      <c r="H92" s="53"/>
      <c r="I92" s="53"/>
    </row>
    <row r="93" spans="1:9" x14ac:dyDescent="0.25">
      <c r="A93" s="73"/>
      <c r="B93" s="74"/>
      <c r="C93" s="53"/>
      <c r="D93" s="53"/>
      <c r="E93" s="53"/>
      <c r="F93" s="53"/>
      <c r="G93" s="53"/>
      <c r="H93" s="53"/>
      <c r="I93" s="53"/>
    </row>
    <row r="94" spans="1:9" x14ac:dyDescent="0.25">
      <c r="A94" s="73"/>
      <c r="B94" s="74"/>
      <c r="C94" s="53"/>
      <c r="D94" s="53"/>
      <c r="E94" s="53"/>
      <c r="F94" s="53"/>
      <c r="G94" s="53"/>
      <c r="H94" s="53"/>
      <c r="I94" s="53"/>
    </row>
    <row r="95" spans="1:9" x14ac:dyDescent="0.25">
      <c r="A95" s="73"/>
      <c r="B95" s="74"/>
      <c r="C95" s="53"/>
      <c r="D95" s="53"/>
      <c r="E95" s="53"/>
      <c r="F95" s="53"/>
      <c r="G95" s="53"/>
      <c r="H95" s="53"/>
      <c r="I95" s="53"/>
    </row>
    <row r="96" spans="1:9" x14ac:dyDescent="0.25">
      <c r="A96" s="73"/>
      <c r="B96" s="74"/>
      <c r="C96" s="53"/>
      <c r="D96" s="53"/>
      <c r="E96" s="53"/>
      <c r="F96" s="53"/>
      <c r="G96" s="53"/>
      <c r="H96" s="53"/>
      <c r="I96" s="53"/>
    </row>
    <row r="97" spans="1:9" x14ac:dyDescent="0.25">
      <c r="A97" s="73"/>
      <c r="B97" s="74"/>
      <c r="C97" s="53"/>
      <c r="D97" s="53"/>
      <c r="E97" s="53"/>
      <c r="F97" s="53"/>
      <c r="G97" s="53"/>
      <c r="H97" s="53"/>
      <c r="I97" s="53"/>
    </row>
    <row r="98" spans="1:9" x14ac:dyDescent="0.25">
      <c r="A98" s="73"/>
      <c r="B98" s="74"/>
      <c r="C98" s="53"/>
      <c r="D98" s="53"/>
      <c r="E98" s="53"/>
      <c r="F98" s="53"/>
      <c r="G98" s="53"/>
      <c r="H98" s="53"/>
      <c r="I98" s="53"/>
    </row>
    <row r="99" spans="1:9" x14ac:dyDescent="0.25">
      <c r="A99" s="73"/>
      <c r="B99" s="74"/>
      <c r="C99" s="53"/>
      <c r="D99" s="53"/>
      <c r="E99" s="53"/>
      <c r="F99" s="53"/>
      <c r="G99" s="53"/>
      <c r="H99" s="53"/>
      <c r="I99" s="53"/>
    </row>
    <row r="100" spans="1:9" x14ac:dyDescent="0.25">
      <c r="A100" s="73"/>
      <c r="B100" s="74"/>
      <c r="C100" s="53"/>
      <c r="D100" s="53"/>
      <c r="E100" s="53"/>
      <c r="F100" s="53"/>
      <c r="G100" s="53"/>
      <c r="H100" s="53"/>
      <c r="I100" s="53"/>
    </row>
    <row r="101" spans="1:9" x14ac:dyDescent="0.25">
      <c r="A101" s="73"/>
      <c r="B101" s="74"/>
      <c r="C101" s="53"/>
      <c r="D101" s="53"/>
      <c r="E101" s="53"/>
      <c r="F101" s="53"/>
      <c r="G101" s="53"/>
      <c r="H101" s="53"/>
      <c r="I101" s="53"/>
    </row>
    <row r="102" spans="1:9" x14ac:dyDescent="0.25">
      <c r="A102" s="73"/>
      <c r="B102" s="74"/>
      <c r="C102" s="53"/>
      <c r="D102" s="53"/>
      <c r="E102" s="53"/>
      <c r="F102" s="53"/>
      <c r="G102" s="53"/>
      <c r="H102" s="53"/>
      <c r="I102" s="53"/>
    </row>
    <row r="103" spans="1:9" x14ac:dyDescent="0.25">
      <c r="A103" s="73"/>
      <c r="B103" s="74"/>
      <c r="C103" s="53"/>
      <c r="D103" s="53"/>
      <c r="E103" s="53"/>
      <c r="F103" s="53"/>
      <c r="G103" s="53"/>
      <c r="H103" s="53"/>
      <c r="I103" s="53"/>
    </row>
    <row r="104" spans="1:9" x14ac:dyDescent="0.25">
      <c r="A104" s="73"/>
      <c r="B104" s="74"/>
      <c r="C104" s="53"/>
      <c r="D104" s="53"/>
      <c r="E104" s="53"/>
      <c r="F104" s="53"/>
      <c r="G104" s="53"/>
      <c r="H104" s="53"/>
      <c r="I104" s="53"/>
    </row>
    <row r="105" spans="1:9" x14ac:dyDescent="0.25">
      <c r="A105" s="73"/>
      <c r="B105" s="74"/>
      <c r="C105" s="53"/>
      <c r="D105" s="53"/>
      <c r="E105" s="53"/>
      <c r="F105" s="53"/>
      <c r="G105" s="53"/>
      <c r="H105" s="53"/>
      <c r="I105" s="53"/>
    </row>
    <row r="106" spans="1:9" x14ac:dyDescent="0.25">
      <c r="A106" s="73"/>
      <c r="B106" s="74"/>
      <c r="C106" s="53"/>
      <c r="D106" s="53"/>
      <c r="E106" s="53"/>
      <c r="F106" s="53"/>
      <c r="G106" s="53"/>
      <c r="H106" s="53"/>
      <c r="I106" s="53"/>
    </row>
    <row r="107" spans="1:9" x14ac:dyDescent="0.25">
      <c r="A107" s="73"/>
      <c r="B107" s="74"/>
      <c r="C107" s="53"/>
      <c r="D107" s="53"/>
      <c r="E107" s="53"/>
      <c r="F107" s="53"/>
      <c r="G107" s="53"/>
      <c r="H107" s="53"/>
      <c r="I107" s="53"/>
    </row>
    <row r="108" spans="1:9" x14ac:dyDescent="0.25">
      <c r="A108" s="73"/>
      <c r="B108" s="74"/>
      <c r="C108" s="53"/>
      <c r="D108" s="53"/>
      <c r="E108" s="53"/>
      <c r="F108" s="53"/>
      <c r="G108" s="53"/>
      <c r="H108" s="53"/>
      <c r="I108" s="53"/>
    </row>
    <row r="109" spans="1:9" x14ac:dyDescent="0.25">
      <c r="A109" s="73"/>
      <c r="B109" s="74"/>
      <c r="C109" s="53"/>
      <c r="D109" s="53"/>
      <c r="E109" s="53"/>
      <c r="F109" s="53"/>
      <c r="G109" s="53"/>
      <c r="H109" s="53"/>
      <c r="I109" s="53"/>
    </row>
    <row r="110" spans="1:9" x14ac:dyDescent="0.25">
      <c r="A110" s="73"/>
      <c r="B110" s="74"/>
      <c r="C110" s="53"/>
      <c r="D110" s="53"/>
      <c r="E110" s="53"/>
      <c r="F110" s="53"/>
      <c r="G110" s="53"/>
      <c r="H110" s="53"/>
      <c r="I110" s="53"/>
    </row>
    <row r="111" spans="1:9" x14ac:dyDescent="0.25">
      <c r="A111" s="73"/>
      <c r="B111" s="74"/>
      <c r="C111" s="53"/>
      <c r="D111" s="53"/>
      <c r="E111" s="53"/>
      <c r="F111" s="53"/>
      <c r="G111" s="53"/>
      <c r="H111" s="53"/>
      <c r="I111" s="53"/>
    </row>
    <row r="112" spans="1:9" x14ac:dyDescent="0.25">
      <c r="A112" s="73"/>
      <c r="B112" s="74"/>
      <c r="C112" s="53"/>
      <c r="D112" s="53"/>
      <c r="E112" s="53"/>
      <c r="F112" s="53"/>
      <c r="G112" s="53"/>
      <c r="H112" s="53"/>
      <c r="I112" s="53"/>
    </row>
    <row r="113" spans="1:9" x14ac:dyDescent="0.25">
      <c r="A113" s="73"/>
      <c r="B113" s="74"/>
      <c r="C113" s="53"/>
      <c r="D113" s="53"/>
      <c r="E113" s="53"/>
      <c r="F113" s="53"/>
      <c r="G113" s="53"/>
      <c r="H113" s="53"/>
      <c r="I113" s="53"/>
    </row>
    <row r="114" spans="1:9" x14ac:dyDescent="0.25">
      <c r="A114" s="73"/>
      <c r="B114" s="74"/>
      <c r="C114" s="53"/>
      <c r="D114" s="53"/>
      <c r="E114" s="53"/>
      <c r="F114" s="53"/>
      <c r="G114" s="53"/>
      <c r="H114" s="53"/>
      <c r="I114" s="53"/>
    </row>
    <row r="115" spans="1:9" x14ac:dyDescent="0.25">
      <c r="A115" s="73"/>
      <c r="B115" s="74"/>
      <c r="C115" s="53"/>
      <c r="D115" s="53"/>
      <c r="E115" s="53"/>
      <c r="F115" s="53"/>
      <c r="G115" s="53"/>
      <c r="H115" s="53"/>
      <c r="I115" s="53"/>
    </row>
    <row r="116" spans="1:9" x14ac:dyDescent="0.25">
      <c r="A116" s="73"/>
      <c r="B116" s="74"/>
      <c r="C116" s="53"/>
      <c r="D116" s="53"/>
      <c r="E116" s="53"/>
      <c r="F116" s="53"/>
      <c r="G116" s="53"/>
      <c r="H116" s="53"/>
      <c r="I116" s="53"/>
    </row>
    <row r="117" spans="1:9" x14ac:dyDescent="0.25">
      <c r="A117" s="73"/>
      <c r="B117" s="74"/>
      <c r="C117" s="53"/>
      <c r="D117" s="53"/>
      <c r="E117" s="53"/>
      <c r="F117" s="53"/>
      <c r="G117" s="53"/>
      <c r="H117" s="53"/>
      <c r="I117" s="53"/>
    </row>
    <row r="118" spans="1:9" x14ac:dyDescent="0.25">
      <c r="A118" s="73"/>
      <c r="B118" s="74"/>
      <c r="C118" s="53"/>
      <c r="D118" s="53"/>
      <c r="E118" s="53"/>
      <c r="F118" s="53"/>
      <c r="G118" s="53"/>
      <c r="H118" s="53"/>
      <c r="I118" s="53"/>
    </row>
    <row r="119" spans="1:9" x14ac:dyDescent="0.25">
      <c r="A119" s="73"/>
      <c r="B119" s="74"/>
      <c r="C119" s="53"/>
      <c r="D119" s="53"/>
      <c r="E119" s="53"/>
      <c r="F119" s="53"/>
      <c r="G119" s="53"/>
      <c r="H119" s="53"/>
      <c r="I119" s="53"/>
    </row>
    <row r="120" spans="1:9" x14ac:dyDescent="0.25">
      <c r="A120" s="73"/>
      <c r="B120" s="74"/>
      <c r="C120" s="53"/>
      <c r="D120" s="53"/>
      <c r="E120" s="53"/>
      <c r="F120" s="53"/>
      <c r="G120" s="53"/>
      <c r="H120" s="53"/>
      <c r="I120" s="53"/>
    </row>
    <row r="121" spans="1:9" x14ac:dyDescent="0.25">
      <c r="A121" s="73"/>
      <c r="B121" s="74"/>
      <c r="C121" s="53"/>
      <c r="D121" s="53"/>
      <c r="E121" s="53"/>
      <c r="F121" s="53"/>
      <c r="G121" s="53"/>
      <c r="H121" s="53"/>
      <c r="I121" s="53"/>
    </row>
    <row r="122" spans="1:9" x14ac:dyDescent="0.25">
      <c r="A122" s="73"/>
      <c r="B122" s="74"/>
      <c r="C122" s="53"/>
      <c r="D122" s="53"/>
      <c r="E122" s="53"/>
      <c r="F122" s="53"/>
      <c r="G122" s="53"/>
      <c r="H122" s="53"/>
      <c r="I122" s="53"/>
    </row>
    <row r="123" spans="1:9" x14ac:dyDescent="0.25">
      <c r="A123" s="73"/>
      <c r="B123" s="74"/>
      <c r="C123" s="53"/>
      <c r="D123" s="53"/>
      <c r="E123" s="53"/>
      <c r="F123" s="53"/>
      <c r="G123" s="53"/>
      <c r="H123" s="53"/>
      <c r="I123" s="53"/>
    </row>
    <row r="124" spans="1:9" x14ac:dyDescent="0.25">
      <c r="A124" s="73"/>
      <c r="B124" s="74"/>
      <c r="C124" s="53"/>
      <c r="D124" s="53"/>
      <c r="E124" s="53"/>
      <c r="F124" s="53"/>
      <c r="G124" s="53"/>
      <c r="H124" s="53"/>
      <c r="I124" s="53"/>
    </row>
    <row r="125" spans="1:9" x14ac:dyDescent="0.25">
      <c r="A125" s="73"/>
      <c r="B125" s="74"/>
      <c r="C125" s="53"/>
      <c r="D125" s="53"/>
      <c r="E125" s="53"/>
      <c r="F125" s="53"/>
      <c r="G125" s="53"/>
      <c r="H125" s="53"/>
      <c r="I125" s="53"/>
    </row>
    <row r="126" spans="1:9" x14ac:dyDescent="0.25">
      <c r="A126" s="73"/>
      <c r="B126" s="74"/>
      <c r="C126" s="53"/>
      <c r="D126" s="53"/>
      <c r="E126" s="53"/>
      <c r="F126" s="53"/>
      <c r="G126" s="53"/>
      <c r="H126" s="53"/>
      <c r="I126" s="53"/>
    </row>
    <row r="127" spans="1:9" x14ac:dyDescent="0.25">
      <c r="A127" s="73"/>
      <c r="B127" s="74"/>
      <c r="C127" s="53"/>
      <c r="D127" s="53"/>
      <c r="E127" s="53"/>
      <c r="F127" s="53"/>
      <c r="G127" s="53"/>
      <c r="H127" s="53"/>
      <c r="I127" s="53"/>
    </row>
    <row r="128" spans="1:9" x14ac:dyDescent="0.25">
      <c r="A128" s="73"/>
      <c r="B128" s="74"/>
      <c r="C128" s="53"/>
      <c r="D128" s="53"/>
      <c r="E128" s="53"/>
      <c r="F128" s="53"/>
      <c r="G128" s="53"/>
      <c r="H128" s="53"/>
      <c r="I128" s="53"/>
    </row>
    <row r="129" spans="1:9" x14ac:dyDescent="0.25">
      <c r="A129" s="73"/>
      <c r="B129" s="74"/>
      <c r="C129" s="53"/>
      <c r="D129" s="53"/>
      <c r="E129" s="53"/>
      <c r="F129" s="53"/>
      <c r="G129" s="53"/>
      <c r="H129" s="53"/>
      <c r="I129" s="53"/>
    </row>
    <row r="130" spans="1:9" x14ac:dyDescent="0.25">
      <c r="A130" s="73"/>
      <c r="B130" s="74"/>
      <c r="C130" s="53"/>
      <c r="D130" s="53"/>
      <c r="E130" s="53"/>
      <c r="F130" s="53"/>
      <c r="G130" s="53"/>
      <c r="H130" s="53"/>
      <c r="I130" s="53"/>
    </row>
    <row r="131" spans="1:9" x14ac:dyDescent="0.25">
      <c r="A131" s="73"/>
      <c r="B131" s="74"/>
      <c r="C131" s="53"/>
      <c r="D131" s="53"/>
      <c r="E131" s="53"/>
      <c r="F131" s="53"/>
      <c r="G131" s="53"/>
      <c r="H131" s="53"/>
      <c r="I131" s="53"/>
    </row>
    <row r="132" spans="1:9" x14ac:dyDescent="0.25">
      <c r="A132" s="73"/>
      <c r="B132" s="74"/>
      <c r="C132" s="53"/>
      <c r="D132" s="53"/>
      <c r="E132" s="53"/>
      <c r="F132" s="53"/>
      <c r="G132" s="53"/>
      <c r="H132" s="53"/>
      <c r="I132" s="53"/>
    </row>
    <row r="133" spans="1:9" x14ac:dyDescent="0.25">
      <c r="A133" s="73"/>
      <c r="B133" s="74"/>
      <c r="C133" s="53"/>
      <c r="D133" s="53"/>
      <c r="E133" s="53"/>
      <c r="F133" s="53"/>
      <c r="G133" s="53"/>
      <c r="H133" s="53"/>
      <c r="I133" s="53"/>
    </row>
    <row r="134" spans="1:9" x14ac:dyDescent="0.25">
      <c r="A134" s="73"/>
      <c r="B134" s="74"/>
      <c r="C134" s="53"/>
      <c r="D134" s="53"/>
      <c r="E134" s="53"/>
      <c r="F134" s="53"/>
      <c r="G134" s="53"/>
      <c r="H134" s="53"/>
      <c r="I134" s="53"/>
    </row>
    <row r="135" spans="1:9" x14ac:dyDescent="0.25">
      <c r="A135" s="73"/>
      <c r="B135" s="74"/>
      <c r="C135" s="53"/>
      <c r="D135" s="53"/>
      <c r="E135" s="53"/>
      <c r="F135" s="53"/>
      <c r="G135" s="53"/>
      <c r="H135" s="53"/>
      <c r="I135" s="53"/>
    </row>
    <row r="136" spans="1:9" x14ac:dyDescent="0.25">
      <c r="A136" s="73"/>
      <c r="B136" s="74"/>
      <c r="C136" s="53"/>
      <c r="D136" s="53"/>
      <c r="E136" s="53"/>
      <c r="F136" s="53"/>
      <c r="G136" s="53"/>
      <c r="H136" s="53"/>
      <c r="I136" s="53"/>
    </row>
    <row r="137" spans="1:9" x14ac:dyDescent="0.25">
      <c r="A137" s="73"/>
      <c r="B137" s="74"/>
      <c r="C137" s="53"/>
      <c r="D137" s="53"/>
      <c r="E137" s="53"/>
      <c r="F137" s="53"/>
      <c r="G137" s="53"/>
      <c r="H137" s="53"/>
      <c r="I137" s="53"/>
    </row>
    <row r="138" spans="1:9" x14ac:dyDescent="0.25">
      <c r="A138" s="73"/>
      <c r="B138" s="74"/>
      <c r="C138" s="53"/>
      <c r="D138" s="53"/>
      <c r="E138" s="53"/>
      <c r="F138" s="53"/>
      <c r="G138" s="53"/>
      <c r="H138" s="53"/>
      <c r="I138" s="53"/>
    </row>
    <row r="139" spans="1:9" x14ac:dyDescent="0.25">
      <c r="A139" s="73"/>
      <c r="B139" s="74"/>
      <c r="C139" s="53"/>
      <c r="D139" s="53"/>
      <c r="E139" s="53"/>
      <c r="F139" s="53"/>
      <c r="G139" s="53"/>
      <c r="H139" s="53"/>
      <c r="I139" s="53"/>
    </row>
    <row r="140" spans="1:9" x14ac:dyDescent="0.25">
      <c r="A140" s="73"/>
      <c r="B140" s="74"/>
      <c r="C140" s="53"/>
      <c r="D140" s="53"/>
      <c r="E140" s="53"/>
      <c r="F140" s="53"/>
      <c r="G140" s="53"/>
      <c r="H140" s="53"/>
      <c r="I140" s="53"/>
    </row>
    <row r="141" spans="1:9" x14ac:dyDescent="0.25">
      <c r="A141" s="73"/>
      <c r="B141" s="74"/>
      <c r="C141" s="53"/>
      <c r="D141" s="53"/>
      <c r="E141" s="53"/>
      <c r="F141" s="53"/>
      <c r="G141" s="53"/>
      <c r="H141" s="53"/>
      <c r="I141" s="53"/>
    </row>
    <row r="142" spans="1:9" x14ac:dyDescent="0.25">
      <c r="A142" s="73"/>
      <c r="B142" s="74"/>
      <c r="C142" s="53"/>
      <c r="D142" s="53"/>
      <c r="E142" s="53"/>
      <c r="F142" s="53"/>
      <c r="G142" s="53"/>
      <c r="H142" s="53"/>
      <c r="I142" s="53"/>
    </row>
    <row r="143" spans="1:9" x14ac:dyDescent="0.25">
      <c r="A143" s="73"/>
      <c r="B143" s="74"/>
      <c r="C143" s="53"/>
      <c r="D143" s="53"/>
      <c r="E143" s="53"/>
      <c r="F143" s="53"/>
      <c r="G143" s="53"/>
      <c r="H143" s="53"/>
      <c r="I143" s="53"/>
    </row>
    <row r="144" spans="1:9" x14ac:dyDescent="0.25">
      <c r="A144" s="73"/>
      <c r="B144" s="74"/>
      <c r="C144" s="53"/>
      <c r="D144" s="53"/>
      <c r="E144" s="53"/>
      <c r="F144" s="53"/>
      <c r="G144" s="53"/>
      <c r="H144" s="53"/>
      <c r="I144" s="53"/>
    </row>
    <row r="145" spans="1:9" x14ac:dyDescent="0.25">
      <c r="A145" s="73"/>
      <c r="B145" s="74"/>
      <c r="C145" s="53"/>
      <c r="D145" s="53"/>
      <c r="E145" s="53"/>
      <c r="F145" s="53"/>
      <c r="G145" s="53"/>
      <c r="H145" s="53"/>
      <c r="I145" s="53"/>
    </row>
    <row r="146" spans="1:9" x14ac:dyDescent="0.25">
      <c r="A146" s="73"/>
      <c r="B146" s="74"/>
      <c r="C146" s="53"/>
      <c r="D146" s="53"/>
      <c r="E146" s="53"/>
      <c r="F146" s="53"/>
      <c r="G146" s="53"/>
      <c r="H146" s="53"/>
      <c r="I146" s="53"/>
    </row>
    <row r="147" spans="1:9" x14ac:dyDescent="0.25">
      <c r="A147" s="73"/>
      <c r="B147" s="74"/>
      <c r="C147" s="53"/>
      <c r="D147" s="53"/>
      <c r="E147" s="53"/>
      <c r="F147" s="53"/>
      <c r="G147" s="53"/>
      <c r="H147" s="53"/>
      <c r="I147" s="53"/>
    </row>
    <row r="148" spans="1:9" x14ac:dyDescent="0.25">
      <c r="A148" s="73"/>
      <c r="B148" s="74"/>
      <c r="C148" s="53"/>
      <c r="D148" s="53"/>
      <c r="E148" s="53"/>
      <c r="F148" s="53"/>
      <c r="G148" s="53"/>
      <c r="H148" s="53"/>
      <c r="I148" s="53"/>
    </row>
    <row r="149" spans="1:9" x14ac:dyDescent="0.25">
      <c r="A149" s="73"/>
      <c r="B149" s="74"/>
      <c r="C149" s="53"/>
      <c r="D149" s="53"/>
      <c r="E149" s="53"/>
      <c r="F149" s="53"/>
      <c r="G149" s="53"/>
      <c r="H149" s="53"/>
      <c r="I149" s="53"/>
    </row>
    <row r="150" spans="1:9" x14ac:dyDescent="0.25">
      <c r="A150" s="73"/>
      <c r="B150" s="74"/>
      <c r="C150" s="53"/>
      <c r="D150" s="53"/>
      <c r="E150" s="53"/>
      <c r="F150" s="53"/>
      <c r="G150" s="53"/>
      <c r="H150" s="53"/>
      <c r="I150" s="53"/>
    </row>
    <row r="151" spans="1:9" x14ac:dyDescent="0.25">
      <c r="A151" s="73"/>
      <c r="B151" s="74"/>
      <c r="C151" s="53"/>
      <c r="D151" s="53"/>
      <c r="E151" s="53"/>
      <c r="F151" s="53"/>
      <c r="G151" s="53"/>
      <c r="H151" s="53"/>
      <c r="I151" s="53"/>
    </row>
    <row r="152" spans="1:9" x14ac:dyDescent="0.25">
      <c r="A152" s="73"/>
      <c r="B152" s="74"/>
      <c r="C152" s="53"/>
      <c r="D152" s="53"/>
      <c r="E152" s="53"/>
      <c r="F152" s="53"/>
      <c r="G152" s="53"/>
      <c r="H152" s="53"/>
      <c r="I152" s="53"/>
    </row>
    <row r="153" spans="1:9" x14ac:dyDescent="0.25">
      <c r="A153" s="73"/>
      <c r="B153" s="74"/>
      <c r="C153" s="53"/>
      <c r="D153" s="53"/>
      <c r="E153" s="53"/>
      <c r="F153" s="53"/>
      <c r="G153" s="53"/>
      <c r="H153" s="53"/>
      <c r="I153" s="53"/>
    </row>
    <row r="154" spans="1:9" x14ac:dyDescent="0.25">
      <c r="A154" s="73"/>
      <c r="B154" s="74"/>
      <c r="C154" s="53"/>
      <c r="D154" s="53"/>
      <c r="E154" s="53"/>
      <c r="F154" s="53"/>
      <c r="G154" s="53"/>
      <c r="H154" s="53"/>
      <c r="I154" s="53"/>
    </row>
    <row r="155" spans="1:9" x14ac:dyDescent="0.25">
      <c r="A155" s="73"/>
      <c r="B155" s="74"/>
      <c r="C155" s="53"/>
      <c r="D155" s="53"/>
      <c r="E155" s="53"/>
      <c r="F155" s="53"/>
      <c r="G155" s="53"/>
      <c r="H155" s="53"/>
      <c r="I155" s="53"/>
    </row>
    <row r="156" spans="1:9" x14ac:dyDescent="0.25">
      <c r="A156" s="73"/>
      <c r="B156" s="74"/>
      <c r="C156" s="53"/>
      <c r="D156" s="53"/>
      <c r="E156" s="53"/>
      <c r="F156" s="53"/>
      <c r="G156" s="53"/>
      <c r="H156" s="53"/>
      <c r="I156" s="53"/>
    </row>
    <row r="157" spans="1:9" x14ac:dyDescent="0.25">
      <c r="A157" s="73"/>
      <c r="B157" s="74"/>
      <c r="C157" s="53"/>
      <c r="D157" s="53"/>
      <c r="E157" s="53"/>
      <c r="F157" s="53"/>
      <c r="G157" s="53"/>
      <c r="H157" s="53"/>
      <c r="I157" s="53"/>
    </row>
    <row r="158" spans="1:9" x14ac:dyDescent="0.25">
      <c r="A158" s="73"/>
      <c r="B158" s="74"/>
      <c r="C158" s="53"/>
      <c r="D158" s="53"/>
      <c r="E158" s="53"/>
      <c r="F158" s="53"/>
      <c r="G158" s="53"/>
      <c r="H158" s="53"/>
      <c r="I158" s="53"/>
    </row>
    <row r="159" spans="1:9" x14ac:dyDescent="0.25">
      <c r="A159" s="73"/>
      <c r="B159" s="74"/>
      <c r="C159" s="53"/>
      <c r="D159" s="53"/>
      <c r="E159" s="53"/>
      <c r="F159" s="53"/>
      <c r="G159" s="53"/>
      <c r="H159" s="53"/>
      <c r="I159" s="53"/>
    </row>
    <row r="160" spans="1:9" x14ac:dyDescent="0.25">
      <c r="A160" s="73"/>
      <c r="B160" s="74"/>
      <c r="C160" s="53"/>
      <c r="D160" s="53"/>
      <c r="E160" s="53"/>
      <c r="F160" s="53"/>
      <c r="G160" s="53"/>
      <c r="H160" s="53"/>
      <c r="I160" s="53"/>
    </row>
    <row r="161" spans="1:9" x14ac:dyDescent="0.25">
      <c r="A161" s="73"/>
      <c r="B161" s="74"/>
      <c r="C161" s="53"/>
      <c r="D161" s="53"/>
      <c r="E161" s="53"/>
      <c r="F161" s="53"/>
      <c r="G161" s="53"/>
      <c r="H161" s="53"/>
      <c r="I161" s="53"/>
    </row>
    <row r="162" spans="1:9" x14ac:dyDescent="0.25">
      <c r="A162" s="73"/>
      <c r="B162" s="74"/>
      <c r="C162" s="53"/>
      <c r="D162" s="53"/>
      <c r="E162" s="53"/>
      <c r="F162" s="53"/>
      <c r="G162" s="53"/>
      <c r="H162" s="53"/>
      <c r="I162" s="53"/>
    </row>
    <row r="163" spans="1:9" x14ac:dyDescent="0.25">
      <c r="A163" s="73"/>
      <c r="B163" s="74"/>
      <c r="C163" s="53"/>
      <c r="D163" s="53"/>
      <c r="E163" s="53"/>
      <c r="F163" s="53"/>
      <c r="G163" s="53"/>
      <c r="H163" s="53"/>
      <c r="I163" s="53"/>
    </row>
    <row r="164" spans="1:9" x14ac:dyDescent="0.25">
      <c r="A164" s="73"/>
      <c r="B164" s="74"/>
      <c r="C164" s="53"/>
      <c r="D164" s="53"/>
      <c r="E164" s="53"/>
      <c r="F164" s="53"/>
      <c r="G164" s="53"/>
      <c r="H164" s="53"/>
      <c r="I164" s="53"/>
    </row>
    <row r="165" spans="1:9" x14ac:dyDescent="0.25">
      <c r="A165" s="73"/>
      <c r="B165" s="74"/>
      <c r="C165" s="53"/>
      <c r="D165" s="53"/>
      <c r="E165" s="53"/>
      <c r="F165" s="53"/>
      <c r="G165" s="53"/>
      <c r="H165" s="53"/>
      <c r="I165" s="53"/>
    </row>
    <row r="166" spans="1:9" x14ac:dyDescent="0.25">
      <c r="A166" s="73"/>
      <c r="B166" s="74"/>
      <c r="C166" s="53"/>
      <c r="D166" s="53"/>
      <c r="E166" s="53"/>
      <c r="F166" s="53"/>
      <c r="G166" s="53"/>
      <c r="H166" s="53"/>
      <c r="I166" s="53"/>
    </row>
    <row r="167" spans="1:9" x14ac:dyDescent="0.25">
      <c r="A167" s="73"/>
      <c r="B167" s="74"/>
      <c r="C167" s="53"/>
      <c r="D167" s="53"/>
      <c r="E167" s="53"/>
      <c r="F167" s="53"/>
      <c r="G167" s="53"/>
      <c r="H167" s="53"/>
      <c r="I167" s="53"/>
    </row>
    <row r="168" spans="1:9" x14ac:dyDescent="0.25">
      <c r="A168" s="73"/>
      <c r="B168" s="74"/>
      <c r="C168" s="53"/>
      <c r="D168" s="53"/>
      <c r="E168" s="53"/>
      <c r="F168" s="53"/>
      <c r="G168" s="53"/>
      <c r="H168" s="53"/>
      <c r="I168" s="53"/>
    </row>
    <row r="169" spans="1:9" x14ac:dyDescent="0.25">
      <c r="A169" s="73"/>
      <c r="B169" s="74"/>
      <c r="C169" s="53"/>
      <c r="D169" s="53"/>
      <c r="E169" s="53"/>
      <c r="F169" s="53"/>
      <c r="G169" s="53"/>
      <c r="H169" s="53"/>
      <c r="I169" s="53"/>
    </row>
    <row r="170" spans="1:9" x14ac:dyDescent="0.25">
      <c r="A170" s="73"/>
      <c r="B170" s="74"/>
      <c r="C170" s="53"/>
      <c r="D170" s="53"/>
      <c r="E170" s="53"/>
      <c r="F170" s="53"/>
      <c r="G170" s="53"/>
      <c r="H170" s="53"/>
      <c r="I170" s="53"/>
    </row>
    <row r="171" spans="1:9" x14ac:dyDescent="0.25">
      <c r="A171" s="73"/>
      <c r="B171" s="74"/>
      <c r="C171" s="53"/>
      <c r="D171" s="53"/>
      <c r="E171" s="53"/>
      <c r="F171" s="53"/>
      <c r="G171" s="53"/>
      <c r="H171" s="53"/>
      <c r="I171" s="53"/>
    </row>
    <row r="172" spans="1:9" x14ac:dyDescent="0.25">
      <c r="A172" s="73"/>
      <c r="B172" s="74"/>
      <c r="C172" s="53"/>
      <c r="D172" s="53"/>
      <c r="E172" s="53"/>
      <c r="F172" s="53"/>
      <c r="G172" s="53"/>
      <c r="H172" s="53"/>
      <c r="I172" s="53"/>
    </row>
    <row r="173" spans="1:9" x14ac:dyDescent="0.25">
      <c r="A173" s="73"/>
      <c r="B173" s="74"/>
      <c r="C173" s="53"/>
      <c r="D173" s="53"/>
      <c r="E173" s="53"/>
      <c r="F173" s="53"/>
      <c r="G173" s="53"/>
      <c r="H173" s="53"/>
      <c r="I173" s="53"/>
    </row>
    <row r="174" spans="1:9" x14ac:dyDescent="0.25">
      <c r="A174" s="73"/>
      <c r="B174" s="74"/>
      <c r="C174" s="53"/>
      <c r="D174" s="53"/>
      <c r="E174" s="53"/>
      <c r="F174" s="53"/>
      <c r="G174" s="53"/>
      <c r="H174" s="53"/>
      <c r="I174" s="53"/>
    </row>
    <row r="175" spans="1:9" x14ac:dyDescent="0.25">
      <c r="A175" s="73"/>
      <c r="B175" s="74"/>
      <c r="C175" s="53"/>
      <c r="D175" s="53"/>
      <c r="E175" s="53"/>
      <c r="F175" s="53"/>
      <c r="G175" s="53"/>
      <c r="H175" s="53"/>
      <c r="I175" s="53"/>
    </row>
    <row r="176" spans="1:9" x14ac:dyDescent="0.25">
      <c r="A176" s="73"/>
      <c r="B176" s="74"/>
      <c r="C176" s="53"/>
      <c r="D176" s="53"/>
      <c r="E176" s="53"/>
      <c r="F176" s="53"/>
      <c r="G176" s="53"/>
      <c r="H176" s="53"/>
      <c r="I176" s="53"/>
    </row>
    <row r="177" spans="1:9" x14ac:dyDescent="0.25">
      <c r="A177" s="73"/>
      <c r="B177" s="74"/>
      <c r="C177" s="53"/>
      <c r="D177" s="53"/>
      <c r="E177" s="53"/>
      <c r="F177" s="53"/>
      <c r="G177" s="53"/>
      <c r="H177" s="53"/>
      <c r="I177" s="53"/>
    </row>
    <row r="178" spans="1:9" x14ac:dyDescent="0.25">
      <c r="A178" s="73"/>
      <c r="B178" s="74"/>
      <c r="C178" s="53"/>
      <c r="D178" s="53"/>
      <c r="E178" s="53"/>
      <c r="F178" s="53"/>
      <c r="G178" s="53"/>
      <c r="H178" s="53"/>
      <c r="I178" s="53"/>
    </row>
    <row r="179" spans="1:9" x14ac:dyDescent="0.25">
      <c r="A179" s="73"/>
      <c r="B179" s="74"/>
      <c r="C179" s="53"/>
      <c r="D179" s="53"/>
      <c r="E179" s="53"/>
      <c r="F179" s="53"/>
      <c r="G179" s="53"/>
      <c r="H179" s="53"/>
      <c r="I179" s="53"/>
    </row>
    <row r="180" spans="1:9" x14ac:dyDescent="0.25">
      <c r="A180" s="73"/>
      <c r="B180" s="74"/>
      <c r="C180" s="53"/>
      <c r="D180" s="53"/>
      <c r="E180" s="53"/>
      <c r="F180" s="53"/>
      <c r="G180" s="53"/>
      <c r="H180" s="53"/>
      <c r="I180" s="53"/>
    </row>
    <row r="181" spans="1:9" x14ac:dyDescent="0.25">
      <c r="A181" s="73"/>
      <c r="B181" s="74"/>
      <c r="C181" s="53"/>
      <c r="D181" s="53"/>
      <c r="E181" s="53"/>
      <c r="F181" s="53"/>
      <c r="G181" s="53"/>
      <c r="H181" s="53"/>
      <c r="I181" s="53"/>
    </row>
    <row r="182" spans="1:9" x14ac:dyDescent="0.25">
      <c r="A182" s="73"/>
      <c r="B182" s="74"/>
      <c r="C182" s="53"/>
      <c r="D182" s="53"/>
      <c r="E182" s="53"/>
      <c r="F182" s="53"/>
      <c r="G182" s="53"/>
      <c r="H182" s="53"/>
      <c r="I182" s="53"/>
    </row>
    <row r="183" spans="1:9" x14ac:dyDescent="0.25">
      <c r="A183" s="73"/>
      <c r="B183" s="74"/>
      <c r="C183" s="53"/>
      <c r="D183" s="53"/>
      <c r="E183" s="53"/>
      <c r="F183" s="53"/>
      <c r="G183" s="53"/>
      <c r="H183" s="53"/>
      <c r="I183" s="53"/>
    </row>
    <row r="184" spans="1:9" x14ac:dyDescent="0.25">
      <c r="A184" s="73"/>
      <c r="B184" s="74"/>
      <c r="C184" s="53"/>
      <c r="D184" s="53"/>
      <c r="E184" s="53"/>
      <c r="F184" s="53"/>
      <c r="G184" s="53"/>
      <c r="H184" s="53"/>
      <c r="I184" s="53"/>
    </row>
    <row r="185" spans="1:9" x14ac:dyDescent="0.25">
      <c r="A185" s="73"/>
      <c r="B185" s="74"/>
      <c r="C185" s="53"/>
      <c r="D185" s="53"/>
      <c r="E185" s="53"/>
      <c r="F185" s="53"/>
      <c r="G185" s="53"/>
      <c r="H185" s="53"/>
      <c r="I185" s="53"/>
    </row>
    <row r="186" spans="1:9" x14ac:dyDescent="0.25">
      <c r="A186" s="73"/>
      <c r="B186" s="74"/>
      <c r="C186" s="53"/>
      <c r="D186" s="53"/>
      <c r="E186" s="53"/>
      <c r="F186" s="53"/>
      <c r="G186" s="53"/>
      <c r="H186" s="53"/>
      <c r="I186" s="53"/>
    </row>
    <row r="187" spans="1:9" x14ac:dyDescent="0.25">
      <c r="A187" s="73"/>
      <c r="B187" s="74"/>
      <c r="C187" s="53"/>
      <c r="D187" s="53"/>
      <c r="E187" s="53"/>
      <c r="F187" s="53"/>
      <c r="G187" s="53"/>
      <c r="H187" s="53"/>
      <c r="I187" s="53"/>
    </row>
    <row r="188" spans="1:9" x14ac:dyDescent="0.25">
      <c r="A188" s="73"/>
      <c r="B188" s="74"/>
      <c r="C188" s="53"/>
      <c r="D188" s="53"/>
      <c r="E188" s="53"/>
      <c r="F188" s="53"/>
      <c r="G188" s="53"/>
      <c r="H188" s="53"/>
      <c r="I188" s="53"/>
    </row>
    <row r="189" spans="1:9" x14ac:dyDescent="0.25">
      <c r="A189" s="73"/>
      <c r="B189" s="74"/>
      <c r="C189" s="53"/>
      <c r="D189" s="53"/>
      <c r="E189" s="53"/>
      <c r="F189" s="53"/>
      <c r="G189" s="53"/>
      <c r="H189" s="53"/>
      <c r="I189" s="53"/>
    </row>
    <row r="190" spans="1:9" x14ac:dyDescent="0.25">
      <c r="A190" s="73"/>
      <c r="B190" s="74"/>
      <c r="C190" s="53"/>
      <c r="D190" s="53"/>
      <c r="E190" s="53"/>
      <c r="F190" s="53"/>
      <c r="G190" s="53"/>
      <c r="H190" s="53"/>
      <c r="I190" s="53"/>
    </row>
    <row r="191" spans="1:9" x14ac:dyDescent="0.25">
      <c r="A191" s="73"/>
      <c r="B191" s="74"/>
      <c r="C191" s="53"/>
      <c r="D191" s="53"/>
      <c r="E191" s="53"/>
      <c r="F191" s="53"/>
      <c r="G191" s="53"/>
      <c r="H191" s="53"/>
      <c r="I191" s="53"/>
    </row>
    <row r="192" spans="1:9" x14ac:dyDescent="0.25">
      <c r="A192" s="73"/>
      <c r="B192" s="74"/>
      <c r="C192" s="53"/>
      <c r="D192" s="53"/>
      <c r="E192" s="53"/>
      <c r="F192" s="53"/>
      <c r="G192" s="53"/>
      <c r="H192" s="53"/>
      <c r="I192" s="53"/>
    </row>
    <row r="193" spans="1:9" x14ac:dyDescent="0.25">
      <c r="A193" s="73"/>
      <c r="B193" s="74"/>
      <c r="C193" s="53"/>
      <c r="D193" s="53"/>
      <c r="E193" s="53"/>
      <c r="F193" s="53"/>
      <c r="G193" s="53"/>
      <c r="H193" s="53"/>
      <c r="I193" s="53"/>
    </row>
    <row r="194" spans="1:9" x14ac:dyDescent="0.25">
      <c r="A194" s="73"/>
      <c r="B194" s="74"/>
      <c r="C194" s="53"/>
      <c r="D194" s="53"/>
      <c r="E194" s="53"/>
      <c r="F194" s="53"/>
      <c r="G194" s="53"/>
      <c r="H194" s="53"/>
      <c r="I194" s="53"/>
    </row>
    <row r="195" spans="1:9" x14ac:dyDescent="0.25">
      <c r="A195" s="73"/>
      <c r="B195" s="74"/>
      <c r="C195" s="53"/>
      <c r="D195" s="53"/>
      <c r="E195" s="53"/>
      <c r="F195" s="53"/>
      <c r="G195" s="53"/>
      <c r="H195" s="53"/>
      <c r="I195" s="53"/>
    </row>
    <row r="196" spans="1:9" x14ac:dyDescent="0.25">
      <c r="A196" s="73"/>
      <c r="B196" s="74"/>
      <c r="C196" s="53"/>
      <c r="D196" s="53"/>
      <c r="E196" s="53"/>
      <c r="F196" s="53"/>
      <c r="G196" s="53"/>
      <c r="H196" s="53"/>
      <c r="I196" s="53"/>
    </row>
  </sheetData>
  <conditionalFormatting sqref="G2:G52">
    <cfRule type="expression" dxfId="20" priority="8">
      <formula>G2&lt;6</formula>
    </cfRule>
  </conditionalFormatting>
  <conditionalFormatting sqref="H2:H52">
    <cfRule type="expression" dxfId="19" priority="6">
      <formula>H2="True"</formula>
    </cfRule>
    <cfRule type="expression" dxfId="18" priority="7">
      <formula>H2="False"</formula>
    </cfRule>
  </conditionalFormatting>
  <conditionalFormatting sqref="I2:I52">
    <cfRule type="expression" dxfId="17" priority="4">
      <formula>I2="False"</formula>
    </cfRule>
    <cfRule type="expression" dxfId="16" priority="5">
      <formula>$I2="True"</formula>
    </cfRule>
  </conditionalFormatting>
  <conditionalFormatting sqref="J2:J52">
    <cfRule type="expression" dxfId="15" priority="2">
      <formula>$J2="False"</formula>
    </cfRule>
    <cfRule type="expression" dxfId="14" priority="3">
      <formula>$J2="True"</formula>
    </cfRule>
  </conditionalFormatting>
  <conditionalFormatting sqref="F2:F52">
    <cfRule type="expression" dxfId="13" priority="1">
      <formula>F2&lt;3</formula>
    </cfRule>
  </conditionalFormatting>
  <pageMargins left="0.7" right="0.7" top="0.75" bottom="0.75" header="0.3" footer="0.3"/>
  <pageSetup paperSize="9"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6">
    <tabColor rgb="FFFFC000"/>
  </sheetPr>
  <dimension ref="A1:I52"/>
  <sheetViews>
    <sheetView workbookViewId="0">
      <selection activeCell="H1" sqref="H1"/>
    </sheetView>
  </sheetViews>
  <sheetFormatPr baseColWidth="10" defaultColWidth="9.140625" defaultRowHeight="15" x14ac:dyDescent="0.25"/>
  <cols>
    <col min="1" max="1" width="3" style="128" bestFit="1" customWidth="1"/>
    <col min="2" max="2" width="15" style="128" bestFit="1" customWidth="1"/>
    <col min="3" max="3" width="3" style="128" bestFit="1" customWidth="1"/>
    <col min="4" max="4" width="4.85546875" style="128" bestFit="1" customWidth="1"/>
    <col min="5" max="5" width="13.85546875" style="128" bestFit="1" customWidth="1"/>
    <col min="6" max="6" width="9.5703125" style="128" bestFit="1" customWidth="1"/>
    <col min="7" max="7" width="5.5703125" style="128" bestFit="1" customWidth="1"/>
    <col min="8" max="8" width="9.140625" style="128" customWidth="1"/>
    <col min="9" max="9" width="12.7109375" style="128" bestFit="1" customWidth="1"/>
    <col min="10" max="10" width="9.140625" style="128" customWidth="1"/>
    <col min="11" max="11" width="9.5703125" style="128" bestFit="1" customWidth="1"/>
    <col min="12" max="49" width="9.140625" style="128" customWidth="1"/>
    <col min="50" max="16384" width="9.140625" style="128"/>
  </cols>
  <sheetData>
    <row r="1" spans="1:9" x14ac:dyDescent="0.25">
      <c r="B1" s="124" t="s">
        <v>208</v>
      </c>
      <c r="C1" s="124" t="s">
        <v>203</v>
      </c>
      <c r="D1" s="124" t="s">
        <v>209</v>
      </c>
      <c r="E1" s="124" t="s">
        <v>210</v>
      </c>
      <c r="F1" s="124" t="s">
        <v>211</v>
      </c>
      <c r="G1" s="124" t="s">
        <v>212</v>
      </c>
    </row>
    <row r="2" spans="1:9" x14ac:dyDescent="0.25">
      <c r="A2" s="124">
        <v>0</v>
      </c>
      <c r="B2" s="128" t="s">
        <v>213</v>
      </c>
      <c r="C2" s="128">
        <v>7</v>
      </c>
      <c r="D2" s="128">
        <v>6</v>
      </c>
      <c r="E2" s="128" t="s">
        <v>214</v>
      </c>
      <c r="F2" s="128" t="s">
        <v>215</v>
      </c>
      <c r="G2" s="128" t="s">
        <v>215</v>
      </c>
      <c r="H2" s="81"/>
      <c r="I2" s="81"/>
    </row>
    <row r="3" spans="1:9" x14ac:dyDescent="0.25">
      <c r="A3" s="124">
        <v>1</v>
      </c>
      <c r="B3" s="128" t="s">
        <v>216</v>
      </c>
      <c r="C3" s="128">
        <v>5</v>
      </c>
      <c r="D3" s="128">
        <v>6</v>
      </c>
      <c r="E3" s="128" t="s">
        <v>214</v>
      </c>
      <c r="F3" s="128" t="s">
        <v>215</v>
      </c>
      <c r="G3" s="128" t="s">
        <v>215</v>
      </c>
    </row>
    <row r="4" spans="1:9" x14ac:dyDescent="0.25">
      <c r="A4" s="124">
        <v>2</v>
      </c>
      <c r="B4" s="128" t="s">
        <v>217</v>
      </c>
      <c r="C4" s="128">
        <v>9</v>
      </c>
      <c r="D4" s="128">
        <v>6</v>
      </c>
      <c r="E4" s="128" t="s">
        <v>214</v>
      </c>
      <c r="F4" s="128" t="s">
        <v>215</v>
      </c>
      <c r="G4" s="128" t="s">
        <v>215</v>
      </c>
    </row>
    <row r="5" spans="1:9" x14ac:dyDescent="0.25">
      <c r="A5" s="124">
        <v>3</v>
      </c>
      <c r="B5" s="128" t="s">
        <v>218</v>
      </c>
      <c r="C5" s="128">
        <v>3</v>
      </c>
      <c r="D5" s="128">
        <v>6</v>
      </c>
      <c r="E5" s="128" t="s">
        <v>214</v>
      </c>
      <c r="F5" s="128" t="s">
        <v>215</v>
      </c>
      <c r="G5" s="128" t="s">
        <v>214</v>
      </c>
    </row>
    <row r="6" spans="1:9" x14ac:dyDescent="0.25">
      <c r="A6" s="124">
        <v>4</v>
      </c>
      <c r="B6" s="128" t="s">
        <v>219</v>
      </c>
      <c r="C6" s="128">
        <v>6</v>
      </c>
      <c r="D6" s="128">
        <v>6</v>
      </c>
      <c r="E6" s="128" t="s">
        <v>214</v>
      </c>
      <c r="F6" s="128" t="s">
        <v>215</v>
      </c>
      <c r="G6" s="128" t="s">
        <v>215</v>
      </c>
    </row>
    <row r="7" spans="1:9" x14ac:dyDescent="0.25">
      <c r="A7" s="124">
        <v>5</v>
      </c>
      <c r="B7" s="128" t="s">
        <v>220</v>
      </c>
      <c r="C7" s="128">
        <v>8</v>
      </c>
      <c r="D7" s="128">
        <v>6</v>
      </c>
      <c r="E7" s="128" t="s">
        <v>214</v>
      </c>
      <c r="F7" s="128" t="s">
        <v>215</v>
      </c>
      <c r="G7" s="128" t="s">
        <v>214</v>
      </c>
    </row>
    <row r="8" spans="1:9" x14ac:dyDescent="0.25">
      <c r="A8" s="124">
        <v>6</v>
      </c>
      <c r="B8" s="128" t="s">
        <v>221</v>
      </c>
      <c r="C8" s="128">
        <v>8</v>
      </c>
      <c r="D8" s="128">
        <v>6</v>
      </c>
      <c r="E8" s="128" t="s">
        <v>214</v>
      </c>
      <c r="F8" s="128" t="s">
        <v>215</v>
      </c>
      <c r="G8" s="128" t="s">
        <v>215</v>
      </c>
    </row>
    <row r="9" spans="1:9" x14ac:dyDescent="0.25">
      <c r="A9" s="124">
        <v>7</v>
      </c>
      <c r="B9" s="128" t="s">
        <v>222</v>
      </c>
      <c r="C9" s="128">
        <v>3</v>
      </c>
      <c r="D9" s="128">
        <v>6</v>
      </c>
      <c r="E9" s="128" t="s">
        <v>214</v>
      </c>
      <c r="F9" s="128" t="s">
        <v>215</v>
      </c>
      <c r="G9" s="128" t="s">
        <v>215</v>
      </c>
    </row>
    <row r="10" spans="1:9" x14ac:dyDescent="0.25">
      <c r="A10" s="124">
        <v>8</v>
      </c>
      <c r="B10" s="128" t="s">
        <v>223</v>
      </c>
      <c r="C10" s="128">
        <v>5</v>
      </c>
      <c r="D10" s="128">
        <v>6</v>
      </c>
      <c r="E10" s="128" t="s">
        <v>214</v>
      </c>
      <c r="F10" s="128" t="s">
        <v>215</v>
      </c>
      <c r="G10" s="128" t="s">
        <v>215</v>
      </c>
    </row>
    <row r="11" spans="1:9" x14ac:dyDescent="0.25">
      <c r="A11" s="124">
        <v>9</v>
      </c>
      <c r="B11" s="128" t="s">
        <v>224</v>
      </c>
      <c r="C11" s="128">
        <v>3</v>
      </c>
      <c r="D11" s="128">
        <v>6</v>
      </c>
      <c r="E11" s="128" t="s">
        <v>214</v>
      </c>
      <c r="F11" s="128" t="s">
        <v>215</v>
      </c>
      <c r="G11" s="128" t="s">
        <v>215</v>
      </c>
    </row>
    <row r="12" spans="1:9" x14ac:dyDescent="0.25">
      <c r="A12" s="124">
        <v>10</v>
      </c>
      <c r="B12" s="128" t="s">
        <v>225</v>
      </c>
      <c r="C12" s="128">
        <v>6</v>
      </c>
      <c r="D12" s="128">
        <v>6</v>
      </c>
      <c r="E12" s="128" t="s">
        <v>214</v>
      </c>
      <c r="F12" s="128" t="s">
        <v>215</v>
      </c>
      <c r="G12" s="128" t="s">
        <v>215</v>
      </c>
    </row>
    <row r="13" spans="1:9" x14ac:dyDescent="0.25">
      <c r="A13" s="124">
        <v>11</v>
      </c>
      <c r="B13" s="128" t="s">
        <v>226</v>
      </c>
      <c r="C13" s="128">
        <v>4</v>
      </c>
      <c r="D13" s="128">
        <v>6</v>
      </c>
      <c r="E13" s="128" t="s">
        <v>214</v>
      </c>
      <c r="F13" s="128" t="s">
        <v>215</v>
      </c>
      <c r="G13" s="128" t="s">
        <v>214</v>
      </c>
    </row>
    <row r="14" spans="1:9" x14ac:dyDescent="0.25">
      <c r="A14" s="124">
        <v>12</v>
      </c>
      <c r="B14" s="128" t="s">
        <v>227</v>
      </c>
      <c r="C14" s="128">
        <v>2</v>
      </c>
      <c r="D14" s="128">
        <v>5</v>
      </c>
      <c r="E14" s="128" t="s">
        <v>214</v>
      </c>
      <c r="F14" s="128" t="s">
        <v>215</v>
      </c>
      <c r="G14" s="128" t="s">
        <v>214</v>
      </c>
    </row>
    <row r="15" spans="1:9" x14ac:dyDescent="0.25">
      <c r="A15" s="124">
        <v>13</v>
      </c>
      <c r="B15" s="128" t="s">
        <v>228</v>
      </c>
      <c r="C15" s="128">
        <v>5</v>
      </c>
      <c r="D15" s="128">
        <v>6</v>
      </c>
      <c r="E15" s="128" t="s">
        <v>214</v>
      </c>
      <c r="F15" s="128" t="s">
        <v>215</v>
      </c>
      <c r="G15" s="128" t="s">
        <v>214</v>
      </c>
    </row>
    <row r="16" spans="1:9" x14ac:dyDescent="0.25">
      <c r="A16" s="124">
        <v>14</v>
      </c>
      <c r="B16" s="128" t="s">
        <v>229</v>
      </c>
      <c r="C16" s="128">
        <v>6</v>
      </c>
      <c r="D16" s="128">
        <v>6</v>
      </c>
      <c r="E16" s="128" t="s">
        <v>214</v>
      </c>
      <c r="F16" s="128" t="s">
        <v>215</v>
      </c>
      <c r="G16" s="128" t="s">
        <v>215</v>
      </c>
    </row>
    <row r="17" spans="1:7" x14ac:dyDescent="0.25">
      <c r="A17" s="124">
        <v>15</v>
      </c>
      <c r="B17" s="128" t="s">
        <v>230</v>
      </c>
      <c r="C17" s="128">
        <v>4</v>
      </c>
      <c r="D17" s="128">
        <v>6</v>
      </c>
      <c r="E17" s="128" t="s">
        <v>214</v>
      </c>
      <c r="F17" s="128" t="s">
        <v>215</v>
      </c>
      <c r="G17" s="128" t="s">
        <v>215</v>
      </c>
    </row>
    <row r="18" spans="1:7" x14ac:dyDescent="0.25">
      <c r="A18" s="124">
        <v>16</v>
      </c>
      <c r="B18" s="128" t="s">
        <v>231</v>
      </c>
      <c r="C18" s="128">
        <v>5</v>
      </c>
      <c r="D18" s="128">
        <v>6</v>
      </c>
      <c r="E18" s="128" t="s">
        <v>214</v>
      </c>
      <c r="F18" s="128" t="s">
        <v>215</v>
      </c>
      <c r="G18" s="128" t="s">
        <v>215</v>
      </c>
    </row>
    <row r="19" spans="1:7" x14ac:dyDescent="0.25">
      <c r="A19" s="124">
        <v>17</v>
      </c>
      <c r="B19" s="128" t="s">
        <v>232</v>
      </c>
      <c r="C19" s="128">
        <v>15</v>
      </c>
      <c r="D19" s="128">
        <v>6</v>
      </c>
      <c r="E19" s="128" t="s">
        <v>214</v>
      </c>
      <c r="F19" s="128" t="s">
        <v>215</v>
      </c>
      <c r="G19" s="128" t="s">
        <v>215</v>
      </c>
    </row>
    <row r="20" spans="1:7" x14ac:dyDescent="0.25">
      <c r="A20" s="124">
        <v>18</v>
      </c>
      <c r="B20" s="128" t="s">
        <v>233</v>
      </c>
      <c r="C20" s="128">
        <v>5</v>
      </c>
      <c r="D20" s="128">
        <v>6</v>
      </c>
      <c r="E20" s="128" t="s">
        <v>214</v>
      </c>
      <c r="F20" s="128" t="s">
        <v>215</v>
      </c>
      <c r="G20" s="128" t="s">
        <v>215</v>
      </c>
    </row>
    <row r="21" spans="1:7" x14ac:dyDescent="0.25">
      <c r="A21" s="124">
        <v>19</v>
      </c>
      <c r="B21" s="128" t="s">
        <v>234</v>
      </c>
      <c r="C21" s="128">
        <v>5</v>
      </c>
      <c r="D21" s="128">
        <v>6</v>
      </c>
      <c r="E21" s="128" t="s">
        <v>214</v>
      </c>
      <c r="F21" s="128" t="s">
        <v>215</v>
      </c>
      <c r="G21" s="128" t="s">
        <v>214</v>
      </c>
    </row>
    <row r="22" spans="1:7" x14ac:dyDescent="0.25">
      <c r="A22" s="124">
        <v>20</v>
      </c>
      <c r="B22" s="128" t="s">
        <v>235</v>
      </c>
      <c r="C22" s="128">
        <v>16</v>
      </c>
      <c r="D22" s="128">
        <v>6</v>
      </c>
      <c r="E22" s="128" t="s">
        <v>214</v>
      </c>
      <c r="F22" s="128" t="s">
        <v>215</v>
      </c>
      <c r="G22" s="128" t="s">
        <v>215</v>
      </c>
    </row>
    <row r="23" spans="1:7" x14ac:dyDescent="0.25">
      <c r="A23" s="124">
        <v>21</v>
      </c>
      <c r="B23" s="128" t="s">
        <v>236</v>
      </c>
      <c r="C23" s="128">
        <v>5</v>
      </c>
      <c r="D23" s="128">
        <v>6</v>
      </c>
      <c r="E23" s="128" t="s">
        <v>214</v>
      </c>
      <c r="F23" s="128" t="s">
        <v>215</v>
      </c>
      <c r="G23" s="128" t="s">
        <v>215</v>
      </c>
    </row>
    <row r="24" spans="1:7" x14ac:dyDescent="0.25">
      <c r="A24" s="124">
        <v>22</v>
      </c>
      <c r="B24" s="128" t="s">
        <v>237</v>
      </c>
      <c r="C24" s="128">
        <v>13</v>
      </c>
      <c r="D24" s="128">
        <v>6</v>
      </c>
      <c r="E24" s="128" t="s">
        <v>214</v>
      </c>
      <c r="F24" s="128" t="s">
        <v>215</v>
      </c>
      <c r="G24" s="128" t="s">
        <v>215</v>
      </c>
    </row>
    <row r="25" spans="1:7" x14ac:dyDescent="0.25">
      <c r="A25" s="124">
        <v>23</v>
      </c>
      <c r="B25" s="128" t="s">
        <v>238</v>
      </c>
      <c r="C25" s="128">
        <v>5</v>
      </c>
      <c r="D25" s="128">
        <v>6</v>
      </c>
      <c r="E25" s="128" t="s">
        <v>214</v>
      </c>
      <c r="F25" s="128" t="s">
        <v>215</v>
      </c>
      <c r="G25" s="128" t="s">
        <v>214</v>
      </c>
    </row>
    <row r="26" spans="1:7" x14ac:dyDescent="0.25">
      <c r="A26" s="124">
        <v>24</v>
      </c>
      <c r="B26" s="128" t="s">
        <v>239</v>
      </c>
      <c r="C26" s="128">
        <v>3</v>
      </c>
      <c r="D26" s="128">
        <v>6</v>
      </c>
      <c r="E26" s="128" t="s">
        <v>214</v>
      </c>
      <c r="F26" s="128" t="s">
        <v>215</v>
      </c>
      <c r="G26" s="128" t="s">
        <v>214</v>
      </c>
    </row>
    <row r="27" spans="1:7" x14ac:dyDescent="0.25">
      <c r="A27" s="124">
        <v>25</v>
      </c>
      <c r="B27" s="128" t="s">
        <v>240</v>
      </c>
      <c r="C27" s="128">
        <v>8</v>
      </c>
      <c r="D27" s="128">
        <v>6</v>
      </c>
      <c r="E27" s="128" t="s">
        <v>214</v>
      </c>
      <c r="F27" s="128" t="s">
        <v>215</v>
      </c>
      <c r="G27" s="128" t="s">
        <v>215</v>
      </c>
    </row>
    <row r="28" spans="1:7" x14ac:dyDescent="0.25">
      <c r="A28" s="124">
        <v>26</v>
      </c>
      <c r="B28" s="128" t="s">
        <v>241</v>
      </c>
      <c r="C28" s="128">
        <v>3</v>
      </c>
      <c r="D28" s="128">
        <v>6</v>
      </c>
      <c r="E28" s="128" t="s">
        <v>214</v>
      </c>
      <c r="F28" s="128" t="s">
        <v>215</v>
      </c>
      <c r="G28" s="128" t="s">
        <v>215</v>
      </c>
    </row>
    <row r="29" spans="1:7" x14ac:dyDescent="0.25">
      <c r="A29" s="124">
        <v>27</v>
      </c>
      <c r="B29" s="128" t="s">
        <v>242</v>
      </c>
      <c r="C29" s="128">
        <v>3</v>
      </c>
      <c r="D29" s="128">
        <v>6</v>
      </c>
      <c r="E29" s="128" t="s">
        <v>214</v>
      </c>
      <c r="F29" s="128" t="s">
        <v>215</v>
      </c>
      <c r="G29" s="128" t="s">
        <v>215</v>
      </c>
    </row>
    <row r="30" spans="1:7" x14ac:dyDescent="0.25">
      <c r="A30" s="124">
        <v>28</v>
      </c>
      <c r="B30" s="128" t="s">
        <v>243</v>
      </c>
      <c r="C30" s="128">
        <v>3</v>
      </c>
      <c r="D30" s="128">
        <v>6</v>
      </c>
      <c r="E30" s="128" t="s">
        <v>214</v>
      </c>
      <c r="F30" s="128" t="s">
        <v>215</v>
      </c>
      <c r="G30" s="128" t="s">
        <v>215</v>
      </c>
    </row>
    <row r="31" spans="1:7" x14ac:dyDescent="0.25">
      <c r="A31" s="124">
        <v>29</v>
      </c>
      <c r="B31" s="128" t="s">
        <v>244</v>
      </c>
      <c r="C31" s="128">
        <v>5</v>
      </c>
      <c r="D31" s="128">
        <v>6</v>
      </c>
      <c r="E31" s="128" t="s">
        <v>214</v>
      </c>
      <c r="F31" s="128" t="s">
        <v>215</v>
      </c>
      <c r="G31" s="128" t="s">
        <v>215</v>
      </c>
    </row>
    <row r="32" spans="1:7" x14ac:dyDescent="0.25">
      <c r="A32" s="124">
        <v>30</v>
      </c>
      <c r="B32" s="128" t="s">
        <v>245</v>
      </c>
      <c r="C32" s="128">
        <v>3</v>
      </c>
      <c r="D32" s="128">
        <v>6</v>
      </c>
      <c r="E32" s="128" t="s">
        <v>214</v>
      </c>
      <c r="F32" s="128" t="s">
        <v>215</v>
      </c>
      <c r="G32" s="128" t="s">
        <v>215</v>
      </c>
    </row>
    <row r="33" spans="1:7" x14ac:dyDescent="0.25">
      <c r="A33" s="124">
        <v>31</v>
      </c>
      <c r="B33" s="128" t="s">
        <v>246</v>
      </c>
      <c r="C33" s="128">
        <v>3</v>
      </c>
      <c r="D33" s="128">
        <v>6</v>
      </c>
      <c r="E33" s="128" t="s">
        <v>214</v>
      </c>
      <c r="F33" s="128" t="s">
        <v>215</v>
      </c>
      <c r="G33" s="128" t="s">
        <v>215</v>
      </c>
    </row>
    <row r="34" spans="1:7" x14ac:dyDescent="0.25">
      <c r="A34" s="124">
        <v>32</v>
      </c>
      <c r="B34" s="128" t="s">
        <v>247</v>
      </c>
      <c r="C34" s="128">
        <v>5</v>
      </c>
      <c r="D34" s="128">
        <v>6</v>
      </c>
      <c r="E34" s="128" t="s">
        <v>214</v>
      </c>
      <c r="F34" s="128" t="s">
        <v>215</v>
      </c>
      <c r="G34" s="128" t="s">
        <v>215</v>
      </c>
    </row>
    <row r="35" spans="1:7" x14ac:dyDescent="0.25">
      <c r="A35" s="124">
        <v>33</v>
      </c>
      <c r="B35" s="128" t="s">
        <v>248</v>
      </c>
      <c r="C35" s="128">
        <v>13</v>
      </c>
      <c r="D35" s="128">
        <v>6</v>
      </c>
      <c r="E35" s="128" t="s">
        <v>214</v>
      </c>
      <c r="F35" s="128" t="s">
        <v>215</v>
      </c>
      <c r="G35" s="128" t="s">
        <v>214</v>
      </c>
    </row>
    <row r="36" spans="1:7" x14ac:dyDescent="0.25">
      <c r="A36" s="124">
        <v>34</v>
      </c>
      <c r="B36" s="128" t="s">
        <v>249</v>
      </c>
      <c r="C36" s="128">
        <v>2</v>
      </c>
      <c r="D36" s="128">
        <v>5</v>
      </c>
      <c r="E36" s="128" t="s">
        <v>215</v>
      </c>
      <c r="F36" s="128" t="s">
        <v>215</v>
      </c>
      <c r="G36" s="128" t="s">
        <v>214</v>
      </c>
    </row>
    <row r="37" spans="1:7" x14ac:dyDescent="0.25">
      <c r="A37" s="124">
        <v>35</v>
      </c>
      <c r="B37" s="128" t="s">
        <v>250</v>
      </c>
      <c r="C37" s="128">
        <v>5</v>
      </c>
      <c r="D37" s="128">
        <v>6</v>
      </c>
      <c r="E37" s="128" t="s">
        <v>214</v>
      </c>
      <c r="F37" s="128" t="s">
        <v>215</v>
      </c>
      <c r="G37" s="128" t="s">
        <v>215</v>
      </c>
    </row>
    <row r="38" spans="1:7" x14ac:dyDescent="0.25">
      <c r="A38" s="124">
        <v>36</v>
      </c>
      <c r="B38" s="128" t="s">
        <v>251</v>
      </c>
      <c r="C38" s="128">
        <v>8</v>
      </c>
      <c r="D38" s="128">
        <v>6</v>
      </c>
      <c r="E38" s="128" t="s">
        <v>214</v>
      </c>
      <c r="F38" s="128" t="s">
        <v>215</v>
      </c>
      <c r="G38" s="128" t="s">
        <v>215</v>
      </c>
    </row>
    <row r="39" spans="1:7" x14ac:dyDescent="0.25">
      <c r="A39" s="124">
        <v>37</v>
      </c>
      <c r="B39" s="128" t="s">
        <v>252</v>
      </c>
      <c r="C39" s="128">
        <v>3</v>
      </c>
      <c r="D39" s="128">
        <v>6</v>
      </c>
      <c r="E39" s="128" t="s">
        <v>214</v>
      </c>
      <c r="F39" s="128" t="s">
        <v>215</v>
      </c>
      <c r="G39" s="128" t="s">
        <v>215</v>
      </c>
    </row>
    <row r="40" spans="1:7" x14ac:dyDescent="0.25">
      <c r="A40" s="124">
        <v>38</v>
      </c>
      <c r="B40" s="128" t="s">
        <v>253</v>
      </c>
      <c r="C40" s="128">
        <v>2</v>
      </c>
      <c r="D40" s="128">
        <v>5</v>
      </c>
      <c r="E40" s="128" t="s">
        <v>215</v>
      </c>
      <c r="F40" s="128" t="s">
        <v>215</v>
      </c>
      <c r="G40" s="128" t="s">
        <v>214</v>
      </c>
    </row>
    <row r="41" spans="1:7" x14ac:dyDescent="0.25">
      <c r="A41" s="124">
        <v>39</v>
      </c>
      <c r="B41" s="128" t="s">
        <v>254</v>
      </c>
      <c r="C41" s="128">
        <v>5</v>
      </c>
      <c r="D41" s="128">
        <v>6</v>
      </c>
      <c r="E41" s="128" t="s">
        <v>214</v>
      </c>
      <c r="F41" s="128" t="s">
        <v>215</v>
      </c>
      <c r="G41" s="128" t="s">
        <v>215</v>
      </c>
    </row>
    <row r="42" spans="1:7" x14ac:dyDescent="0.25">
      <c r="A42" s="124">
        <v>40</v>
      </c>
      <c r="B42" s="128" t="s">
        <v>255</v>
      </c>
      <c r="C42" s="128">
        <v>2</v>
      </c>
      <c r="D42" s="128">
        <v>5</v>
      </c>
      <c r="E42" s="128" t="s">
        <v>214</v>
      </c>
      <c r="F42" s="128" t="s">
        <v>215</v>
      </c>
      <c r="G42" s="128" t="s">
        <v>214</v>
      </c>
    </row>
    <row r="43" spans="1:7" x14ac:dyDescent="0.25">
      <c r="A43" s="124">
        <v>41</v>
      </c>
      <c r="B43" s="128" t="s">
        <v>256</v>
      </c>
      <c r="C43" s="128">
        <v>3</v>
      </c>
      <c r="D43" s="128">
        <v>6</v>
      </c>
      <c r="E43" s="128" t="s">
        <v>214</v>
      </c>
      <c r="F43" s="128" t="s">
        <v>215</v>
      </c>
      <c r="G43" s="128" t="s">
        <v>215</v>
      </c>
    </row>
    <row r="44" spans="1:7" x14ac:dyDescent="0.25">
      <c r="A44" s="124">
        <v>42</v>
      </c>
      <c r="B44" s="128" t="s">
        <v>257</v>
      </c>
      <c r="C44" s="128">
        <v>3</v>
      </c>
      <c r="D44" s="128">
        <v>6</v>
      </c>
      <c r="E44" s="128" t="s">
        <v>214</v>
      </c>
      <c r="F44" s="128" t="s">
        <v>215</v>
      </c>
      <c r="G44" s="128" t="s">
        <v>215</v>
      </c>
    </row>
    <row r="45" spans="1:7" x14ac:dyDescent="0.25">
      <c r="A45" s="124">
        <v>43</v>
      </c>
      <c r="B45" s="128" t="s">
        <v>258</v>
      </c>
      <c r="C45" s="128">
        <v>2</v>
      </c>
      <c r="D45" s="128">
        <v>5</v>
      </c>
      <c r="E45" s="128" t="s">
        <v>215</v>
      </c>
      <c r="F45" s="128" t="s">
        <v>215</v>
      </c>
      <c r="G45" s="128" t="s">
        <v>214</v>
      </c>
    </row>
    <row r="46" spans="1:7" x14ac:dyDescent="0.25">
      <c r="A46" s="124">
        <v>44</v>
      </c>
      <c r="B46" s="128" t="s">
        <v>259</v>
      </c>
      <c r="C46" s="128">
        <v>4</v>
      </c>
      <c r="D46" s="128">
        <v>6</v>
      </c>
      <c r="E46" s="128" t="s">
        <v>214</v>
      </c>
      <c r="F46" s="128" t="s">
        <v>215</v>
      </c>
      <c r="G46" s="128" t="s">
        <v>215</v>
      </c>
    </row>
    <row r="47" spans="1:7" x14ac:dyDescent="0.25">
      <c r="A47" s="124">
        <v>45</v>
      </c>
      <c r="B47" s="128" t="s">
        <v>260</v>
      </c>
      <c r="C47" s="128">
        <v>2</v>
      </c>
      <c r="D47" s="128">
        <v>5</v>
      </c>
      <c r="E47" s="128" t="s">
        <v>215</v>
      </c>
      <c r="F47" s="128" t="s">
        <v>215</v>
      </c>
      <c r="G47" s="128" t="s">
        <v>214</v>
      </c>
    </row>
    <row r="48" spans="1:7" x14ac:dyDescent="0.25">
      <c r="A48" s="124">
        <v>46</v>
      </c>
      <c r="B48" s="128" t="s">
        <v>261</v>
      </c>
      <c r="C48" s="128">
        <v>3</v>
      </c>
      <c r="D48" s="128">
        <v>6</v>
      </c>
      <c r="E48" s="128" t="s">
        <v>214</v>
      </c>
      <c r="F48" s="128" t="s">
        <v>215</v>
      </c>
      <c r="G48" s="128" t="s">
        <v>215</v>
      </c>
    </row>
    <row r="49" spans="1:7" x14ac:dyDescent="0.25">
      <c r="A49" s="124">
        <v>47</v>
      </c>
      <c r="B49" s="128" t="s">
        <v>262</v>
      </c>
      <c r="C49" s="128">
        <v>4</v>
      </c>
      <c r="D49" s="128">
        <v>6</v>
      </c>
      <c r="E49" s="128" t="s">
        <v>214</v>
      </c>
      <c r="F49" s="128" t="s">
        <v>215</v>
      </c>
      <c r="G49" s="128" t="s">
        <v>215</v>
      </c>
    </row>
    <row r="50" spans="1:7" x14ac:dyDescent="0.25">
      <c r="A50" s="124">
        <v>48</v>
      </c>
      <c r="B50" s="128" t="s">
        <v>263</v>
      </c>
      <c r="C50" s="128">
        <v>3</v>
      </c>
      <c r="D50" s="128">
        <v>6</v>
      </c>
      <c r="E50" s="128" t="s">
        <v>214</v>
      </c>
      <c r="F50" s="128" t="s">
        <v>215</v>
      </c>
      <c r="G50" s="128" t="s">
        <v>215</v>
      </c>
    </row>
    <row r="51" spans="1:7" x14ac:dyDescent="0.25">
      <c r="A51" s="124">
        <v>49</v>
      </c>
      <c r="B51" s="128" t="s">
        <v>264</v>
      </c>
      <c r="C51" s="128">
        <v>4</v>
      </c>
      <c r="D51" s="128">
        <v>6</v>
      </c>
      <c r="E51" s="128" t="s">
        <v>214</v>
      </c>
      <c r="F51" s="128" t="s">
        <v>215</v>
      </c>
      <c r="G51" s="128" t="s">
        <v>215</v>
      </c>
    </row>
    <row r="52" spans="1:7" x14ac:dyDescent="0.25">
      <c r="A52" s="124">
        <v>50</v>
      </c>
      <c r="B52" s="128" t="s">
        <v>265</v>
      </c>
      <c r="C52" s="128">
        <v>4</v>
      </c>
      <c r="D52" s="128">
        <v>6</v>
      </c>
      <c r="E52" s="128" t="s">
        <v>214</v>
      </c>
      <c r="F52" s="128" t="s">
        <v>215</v>
      </c>
      <c r="G52" s="128" t="s">
        <v>215</v>
      </c>
    </row>
  </sheetData>
  <pageMargins left="0.75" right="0.75" top="1" bottom="1" header="0.5" footer="0.5"/>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7">
    <tabColor rgb="FFC00000"/>
  </sheetPr>
  <dimension ref="A1:CO197"/>
  <sheetViews>
    <sheetView zoomScale="80" zoomScaleNormal="80" workbookViewId="0">
      <pane xSplit="2" ySplit="2" topLeftCell="C3" activePane="bottomRight" state="frozen"/>
      <selection pane="topRight" activeCell="C1" sqref="C1"/>
      <selection pane="bottomLeft" activeCell="A3" sqref="A3"/>
      <selection pane="bottomRight" activeCell="P2" sqref="P2"/>
    </sheetView>
  </sheetViews>
  <sheetFormatPr baseColWidth="10" defaultColWidth="8.140625" defaultRowHeight="15" x14ac:dyDescent="0.25"/>
  <cols>
    <col min="1" max="1" width="3.7109375" style="80" bestFit="1" customWidth="1"/>
    <col min="2" max="2" width="9.5703125" style="61" bestFit="1" customWidth="1"/>
    <col min="3" max="3" width="21.85546875" style="135" customWidth="1"/>
    <col min="4" max="4" width="3" style="135" bestFit="1" customWidth="1"/>
    <col min="5" max="10" width="12" style="135" bestFit="1" customWidth="1"/>
    <col min="11" max="11" width="5.5703125" style="135" bestFit="1" customWidth="1"/>
    <col min="12" max="12" width="6.42578125" style="135" bestFit="1" customWidth="1"/>
    <col min="13" max="13" width="7.7109375" style="135" bestFit="1" customWidth="1"/>
    <col min="14" max="14" width="7.7109375" style="58" customWidth="1"/>
    <col min="15" max="64" width="8.140625" style="135" customWidth="1"/>
    <col min="65" max="16384" width="8.140625" style="135"/>
  </cols>
  <sheetData>
    <row r="1" spans="1:93" s="138" customFormat="1" ht="15.75" customHeight="1" x14ac:dyDescent="0.25">
      <c r="A1" s="80"/>
      <c r="B1" s="77"/>
      <c r="C1" s="76"/>
      <c r="D1" s="140"/>
      <c r="E1" s="179" t="s">
        <v>266</v>
      </c>
      <c r="F1" s="180"/>
      <c r="G1" s="180"/>
      <c r="H1" s="180"/>
      <c r="I1" s="180"/>
      <c r="J1" s="176"/>
      <c r="K1" s="175" t="s">
        <v>267</v>
      </c>
      <c r="L1" s="176"/>
      <c r="M1" s="175" t="s">
        <v>268</v>
      </c>
      <c r="N1" s="176"/>
      <c r="CO1" s="138" t="s">
        <v>269</v>
      </c>
    </row>
    <row r="2" spans="1:93" s="138" customFormat="1" ht="39.75" customHeight="1" thickBot="1" x14ac:dyDescent="0.3">
      <c r="A2" s="80" t="s">
        <v>112</v>
      </c>
      <c r="B2" s="61" t="s">
        <v>199</v>
      </c>
      <c r="C2" s="138" t="s">
        <v>202</v>
      </c>
      <c r="D2" s="66" t="s">
        <v>203</v>
      </c>
      <c r="E2" s="138" t="e">
        <f>'raw alpha for graphs'!B1</f>
        <v>#VALUE!</v>
      </c>
      <c r="F2" s="138" t="e">
        <f>'raw alpha for graphs'!C1</f>
        <v>#VALUE!</v>
      </c>
      <c r="G2" s="138" t="e">
        <f>'raw alpha for graphs'!D1</f>
        <v>#VALUE!</v>
      </c>
      <c r="H2" s="138" t="e">
        <f>'raw alpha for graphs'!E1</f>
        <v>#VALUE!</v>
      </c>
      <c r="I2" s="138" t="e">
        <f>'raw alpha for graphs'!F1</f>
        <v>#VALUE!</v>
      </c>
      <c r="J2" s="62" t="e">
        <f>'raw alpha for graphs'!G1</f>
        <v>#VALUE!</v>
      </c>
      <c r="K2" s="61" t="s">
        <v>270</v>
      </c>
      <c r="L2" s="62" t="s">
        <v>271</v>
      </c>
      <c r="M2" s="61" t="s">
        <v>270</v>
      </c>
      <c r="N2" s="62" t="s">
        <v>271</v>
      </c>
      <c r="O2" s="138" t="s">
        <v>272</v>
      </c>
    </row>
    <row r="3" spans="1:93" ht="90" customHeight="1" thickBot="1" x14ac:dyDescent="0.3">
      <c r="A3" s="178" t="s">
        <v>273</v>
      </c>
      <c r="B3" s="77" t="str">
        <f>'T - Grasps'!B2</f>
        <v>C8</v>
      </c>
      <c r="C3" s="56"/>
      <c r="D3" s="67">
        <f>'T - Grasps'!F2</f>
        <v>7</v>
      </c>
      <c r="E3" s="56">
        <f>RANK('raw alpha for graphs'!B2,'raw alpha for graphs'!B$2:B$8)</f>
        <v>5</v>
      </c>
      <c r="F3" s="56">
        <f>RANK('raw alpha for graphs'!C2,'raw alpha for graphs'!C$2:C$8)</f>
        <v>6</v>
      </c>
      <c r="G3" s="56">
        <f>RANK('raw alpha for graphs'!D2,'raw alpha for graphs'!D$2:D$8)</f>
        <v>5</v>
      </c>
      <c r="H3" s="56">
        <f>RANK('raw alpha for graphs'!E2,'raw alpha for graphs'!E$2:E$8)</f>
        <v>5</v>
      </c>
      <c r="I3" s="56">
        <f>RANK('raw alpha for graphs'!F2,'raw alpha for graphs'!F$2:F$8)</f>
        <v>5</v>
      </c>
      <c r="J3" s="57">
        <f>RANK('raw alpha for graphs'!G2,'raw alpha for graphs'!G$2:G$8)</f>
        <v>4</v>
      </c>
      <c r="K3" s="63" t="e">
        <f>INDEX('raw alpha for graphs'!$B$1:$G$1,1,MATCH(MAX('raw alpha for graphs'!$B2:$G2),'raw alpha for graphs'!$B2:$G2,0))</f>
        <v>#VALUE!</v>
      </c>
      <c r="L3" s="57" t="e">
        <f>(INDEX('raw alpha for graphs'!$B$1:$G$1,1,MATCH(MIN('raw alpha for graphs'!$B2:$G2),'raw alpha for graphs'!$B2:$G2,0)))</f>
        <v>#VALUE!</v>
      </c>
      <c r="M3" s="63" t="e">
        <f>INDEX('raw alpha for graphs'!$H$1:$O$1,1,MATCH(MAX('raw alpha for graphs'!$H2:$O2),'raw alpha for graphs'!$H2:$O2,0))</f>
        <v>#VALUE!</v>
      </c>
      <c r="N3" s="57" t="e">
        <f>INDEX('raw alpha for graphs'!$H$1:$O$1,1,MATCH(MIN('raw alpha for graphs'!$H2:$O2),'raw alpha for graphs'!$H2:$O2,0))</f>
        <v>#VALUE!</v>
      </c>
      <c r="O3" s="56" t="str">
        <f>CONCATENATE(formatting!E2+1,"-",formatting!F2+1)</f>
        <v>2-8</v>
      </c>
      <c r="P3" s="56"/>
      <c r="Q3" s="56"/>
      <c r="R3" s="56"/>
      <c r="S3" s="56"/>
      <c r="T3" s="56"/>
      <c r="U3" s="56"/>
      <c r="V3" s="56"/>
      <c r="W3" s="56"/>
      <c r="X3" s="56"/>
      <c r="Y3" s="56"/>
      <c r="Z3" s="56"/>
      <c r="AA3" s="56"/>
      <c r="AB3" s="56"/>
      <c r="AC3" s="56"/>
      <c r="AD3" s="56"/>
      <c r="AE3" s="56"/>
      <c r="AF3" s="56"/>
      <c r="AG3" s="56"/>
      <c r="AH3" s="56"/>
      <c r="AI3" s="56"/>
      <c r="AJ3" s="56"/>
      <c r="AK3" s="56"/>
      <c r="AL3" s="56"/>
      <c r="AM3" s="56"/>
      <c r="AN3" s="56"/>
      <c r="AO3" s="56"/>
      <c r="AP3" s="56"/>
      <c r="AQ3" s="56"/>
      <c r="AR3" s="56"/>
      <c r="AS3" s="56"/>
      <c r="AT3" s="56"/>
      <c r="AU3" s="56"/>
      <c r="AV3" s="56"/>
      <c r="AW3" s="56"/>
      <c r="AX3" s="56"/>
      <c r="AY3" s="56"/>
      <c r="AZ3" s="56"/>
      <c r="BA3" s="56"/>
      <c r="BB3" s="56"/>
      <c r="BC3" s="56"/>
      <c r="BD3" s="56"/>
      <c r="BE3" s="56"/>
      <c r="BF3" s="56"/>
      <c r="BG3" s="56"/>
      <c r="BH3" s="56"/>
      <c r="BI3" s="56"/>
      <c r="BJ3" s="56"/>
      <c r="BK3" s="56"/>
      <c r="BL3" s="56"/>
      <c r="BM3" s="56"/>
      <c r="BN3" s="56"/>
      <c r="BO3" s="56"/>
      <c r="BP3" s="56"/>
      <c r="BQ3" s="56"/>
      <c r="BR3" s="56"/>
      <c r="BS3" s="57"/>
    </row>
    <row r="4" spans="1:93" ht="90" customHeight="1" x14ac:dyDescent="0.25">
      <c r="A4" s="152"/>
      <c r="B4" s="61" t="str">
        <f>'T - Grasps'!B3</f>
        <v>C12</v>
      </c>
      <c r="D4" s="68">
        <f>'T - Grasps'!F3</f>
        <v>5</v>
      </c>
      <c r="E4" s="135">
        <f>RANK('raw alpha for graphs'!B3,'raw alpha for graphs'!B$2:B$8)</f>
        <v>1</v>
      </c>
      <c r="F4" s="135">
        <f>RANK('raw alpha for graphs'!C3,'raw alpha for graphs'!C$2:C$8)</f>
        <v>2</v>
      </c>
      <c r="G4" s="135">
        <f>RANK('raw alpha for graphs'!D3,'raw alpha for graphs'!D$2:D$8)</f>
        <v>1</v>
      </c>
      <c r="H4" s="135">
        <f>RANK('raw alpha for graphs'!E3,'raw alpha for graphs'!E$2:E$8)</f>
        <v>1</v>
      </c>
      <c r="I4" s="135">
        <f>RANK('raw alpha for graphs'!F3,'raw alpha for graphs'!F$2:F$8)</f>
        <v>1</v>
      </c>
      <c r="J4" s="58">
        <f>RANK('raw alpha for graphs'!G3,'raw alpha for graphs'!G$2:G$8)</f>
        <v>1</v>
      </c>
      <c r="K4" s="64" t="e">
        <f>INDEX('raw alpha for graphs'!$B$1:$G$1,1,MATCH(MAX('raw alpha for graphs'!$B3:$G3),'raw alpha for graphs'!$B3:$G3,0))</f>
        <v>#VALUE!</v>
      </c>
      <c r="L4" s="58" t="e">
        <f>(INDEX('raw alpha for graphs'!$B$1:$G$1,1,MATCH(MIN('raw alpha for graphs'!$B3:$G3),'raw alpha for graphs'!$B3:$G3,0)))</f>
        <v>#VALUE!</v>
      </c>
      <c r="M4" s="64" t="e">
        <f>INDEX('raw alpha for graphs'!$H$1:$O$1,1,MATCH(MAX('raw alpha for graphs'!$H3:$O3),'raw alpha for graphs'!$H3:$O3,0))</f>
        <v>#VALUE!</v>
      </c>
      <c r="N4" s="58" t="e">
        <f>INDEX('raw alpha for graphs'!$H$1:$O$1,1,MATCH(MIN('raw alpha for graphs'!$H3:$O3),'raw alpha for graphs'!$H3:$O3,0))</f>
        <v>#VALUE!</v>
      </c>
      <c r="O4" s="135" t="str">
        <f>CONCATENATE(formatting!E3+1,"-",formatting!F3+1)</f>
        <v>2-8</v>
      </c>
      <c r="BS4" s="58"/>
    </row>
    <row r="5" spans="1:93" ht="90" customHeight="1" x14ac:dyDescent="0.25">
      <c r="A5" s="152"/>
      <c r="B5" s="61" t="str">
        <f>'T - Grasps'!B4</f>
        <v>T+1</v>
      </c>
      <c r="D5" s="68">
        <f>'T - Grasps'!F4</f>
        <v>9</v>
      </c>
      <c r="E5" s="135">
        <f>RANK('raw alpha for graphs'!B4,'raw alpha for graphs'!B$2:B$8)</f>
        <v>6</v>
      </c>
      <c r="F5" s="135">
        <f>RANK('raw alpha for graphs'!C4,'raw alpha for graphs'!C$2:C$8)</f>
        <v>5</v>
      </c>
      <c r="G5" s="135">
        <f>RANK('raw alpha for graphs'!D4,'raw alpha for graphs'!D$2:D$8)</f>
        <v>6</v>
      </c>
      <c r="H5" s="135">
        <f>RANK('raw alpha for graphs'!E4,'raw alpha for graphs'!E$2:E$8)</f>
        <v>7</v>
      </c>
      <c r="I5" s="135">
        <f>RANK('raw alpha for graphs'!F4,'raw alpha for graphs'!F$2:F$8)</f>
        <v>6</v>
      </c>
      <c r="J5" s="58">
        <f>RANK('raw alpha for graphs'!G4,'raw alpha for graphs'!G$2:G$8)</f>
        <v>6</v>
      </c>
      <c r="K5" s="64" t="e">
        <f>INDEX('raw alpha for graphs'!$B$1:$G$1,1,MATCH(MAX('raw alpha for graphs'!$B4:$G4),'raw alpha for graphs'!$B4:$G4,0))</f>
        <v>#VALUE!</v>
      </c>
      <c r="L5" s="58" t="e">
        <f>(INDEX('raw alpha for graphs'!$B$1:$G$1,1,MATCH(MIN('raw alpha for graphs'!$B4:$G4),'raw alpha for graphs'!$B4:$G4,0)))</f>
        <v>#VALUE!</v>
      </c>
      <c r="M5" s="64" t="e">
        <f>INDEX('raw alpha for graphs'!$H$1:$O$1,1,MATCH(MAX('raw alpha for graphs'!$H4:$O4),'raw alpha for graphs'!$H4:$O4,0))</f>
        <v>#VALUE!</v>
      </c>
      <c r="N5" s="58" t="e">
        <f>INDEX('raw alpha for graphs'!$H$1:$O$1,1,MATCH(MIN('raw alpha for graphs'!$H4:$O4),'raw alpha for graphs'!$H4:$O4,0))</f>
        <v>#VALUE!</v>
      </c>
      <c r="O5" s="135" t="str">
        <f>CONCATENATE(formatting!E4+1,"-",formatting!F4+1)</f>
        <v>2-8</v>
      </c>
      <c r="BS5" s="58"/>
    </row>
    <row r="6" spans="1:93" ht="90" customHeight="1" x14ac:dyDescent="0.25">
      <c r="A6" s="152"/>
      <c r="B6" s="61" t="str">
        <f>'T - Grasps'!B5</f>
        <v>T+2</v>
      </c>
      <c r="D6" s="68">
        <f>'T - Grasps'!F5</f>
        <v>3</v>
      </c>
      <c r="E6" s="135">
        <f>RANK('raw alpha for graphs'!B5,'raw alpha for graphs'!B$2:B$8)</f>
        <v>4</v>
      </c>
      <c r="F6" s="135">
        <f>RANK('raw alpha for graphs'!C5,'raw alpha for graphs'!C$2:C$8)</f>
        <v>7</v>
      </c>
      <c r="G6" s="135">
        <f>RANK('raw alpha for graphs'!D5,'raw alpha for graphs'!D$2:D$8)</f>
        <v>7</v>
      </c>
      <c r="H6" s="135">
        <f>RANK('raw alpha for graphs'!E5,'raw alpha for graphs'!E$2:E$8)</f>
        <v>3</v>
      </c>
      <c r="I6" s="135">
        <f>RANK('raw alpha for graphs'!F5,'raw alpha for graphs'!F$2:F$8)</f>
        <v>6</v>
      </c>
      <c r="J6" s="58">
        <f>RANK('raw alpha for graphs'!G5,'raw alpha for graphs'!G$2:G$8)</f>
        <v>6</v>
      </c>
      <c r="K6" s="64" t="e">
        <f>INDEX('raw alpha for graphs'!$B$1:$G$1,1,MATCH(MAX('raw alpha for graphs'!$B5:$G5),'raw alpha for graphs'!$B5:$G5,0))</f>
        <v>#VALUE!</v>
      </c>
      <c r="L6" s="58" t="e">
        <f>(INDEX('raw alpha for graphs'!$B$1:$G$1,1,MATCH(MIN('raw alpha for graphs'!$B5:$G5),'raw alpha for graphs'!$B5:$G5,0)))</f>
        <v>#VALUE!</v>
      </c>
      <c r="M6" s="64" t="e">
        <f>INDEX('raw alpha for graphs'!$H$1:$O$1,1,MATCH(MAX('raw alpha for graphs'!$H5:$O5),'raw alpha for graphs'!$H5:$O5,0))</f>
        <v>#VALUE!</v>
      </c>
      <c r="N6" s="58" t="e">
        <f>INDEX('raw alpha for graphs'!$H$1:$O$1,1,MATCH(MIN('raw alpha for graphs'!$H5:$O5),'raw alpha for graphs'!$H5:$O5,0))</f>
        <v>#VALUE!</v>
      </c>
      <c r="O6" s="135" t="str">
        <f>CONCATENATE(formatting!E5+1,"-",formatting!F5+1)</f>
        <v>2-8</v>
      </c>
      <c r="BS6" s="58"/>
    </row>
    <row r="7" spans="1:93" ht="90" customHeight="1" x14ac:dyDescent="0.25">
      <c r="A7" s="152"/>
      <c r="B7" s="61" t="str">
        <f>'T - Grasps'!B6</f>
        <v>T+3.5</v>
      </c>
      <c r="D7" s="68">
        <f>'T - Grasps'!F6</f>
        <v>6</v>
      </c>
      <c r="E7" s="135">
        <f>RANK('raw alpha for graphs'!B6,'raw alpha for graphs'!B$2:B$8)</f>
        <v>3</v>
      </c>
      <c r="F7" s="135">
        <f>RANK('raw alpha for graphs'!C6,'raw alpha for graphs'!C$2:C$8)</f>
        <v>4</v>
      </c>
      <c r="G7" s="135">
        <f>RANK('raw alpha for graphs'!D6,'raw alpha for graphs'!D$2:D$8)</f>
        <v>4</v>
      </c>
      <c r="H7" s="135">
        <f>RANK('raw alpha for graphs'!E6,'raw alpha for graphs'!E$2:E$8)</f>
        <v>2</v>
      </c>
      <c r="I7" s="135">
        <f>RANK('raw alpha for graphs'!F6,'raw alpha for graphs'!F$2:F$8)</f>
        <v>4</v>
      </c>
      <c r="J7" s="58">
        <f>RANK('raw alpha for graphs'!G6,'raw alpha for graphs'!G$2:G$8)</f>
        <v>3</v>
      </c>
      <c r="K7" s="64" t="e">
        <f>INDEX('raw alpha for graphs'!$B$1:$G$1,1,MATCH(MAX('raw alpha for graphs'!$B6:$G6),'raw alpha for graphs'!$B6:$G6,0))</f>
        <v>#VALUE!</v>
      </c>
      <c r="L7" s="58" t="e">
        <f>(INDEX('raw alpha for graphs'!$B$1:$G$1,1,MATCH(MIN('raw alpha for graphs'!$B6:$G6),'raw alpha for graphs'!$B6:$G6,0)))</f>
        <v>#VALUE!</v>
      </c>
      <c r="M7" s="64" t="e">
        <f>INDEX('raw alpha for graphs'!$H$1:$O$1,1,MATCH(MAX('raw alpha for graphs'!$H6:$O6),'raw alpha for graphs'!$H6:$O6,0))</f>
        <v>#VALUE!</v>
      </c>
      <c r="N7" s="58" t="e">
        <f>INDEX('raw alpha for graphs'!$H$1:$O$1,1,MATCH(MIN('raw alpha for graphs'!$H6:$O6),'raw alpha for graphs'!$H6:$O6,0))</f>
        <v>#VALUE!</v>
      </c>
      <c r="O7" s="135" t="str">
        <f>CONCATENATE(formatting!E6+1,"-",formatting!F6+1)</f>
        <v>2-8</v>
      </c>
      <c r="BS7" s="58"/>
    </row>
    <row r="8" spans="1:93" ht="90" customHeight="1" x14ac:dyDescent="0.25">
      <c r="A8" s="152"/>
      <c r="B8" s="61" t="str">
        <f>'T - Grasps'!B7</f>
        <v>T+4</v>
      </c>
      <c r="D8" s="68">
        <f>'T - Grasps'!F7</f>
        <v>8</v>
      </c>
      <c r="E8" s="135">
        <f>RANK('raw alpha for graphs'!B7,'raw alpha for graphs'!B$2:B$8)</f>
        <v>7</v>
      </c>
      <c r="F8" s="135">
        <f>RANK('raw alpha for graphs'!C7,'raw alpha for graphs'!C$2:C$8)</f>
        <v>1</v>
      </c>
      <c r="G8" s="135">
        <f>RANK('raw alpha for graphs'!D7,'raw alpha for graphs'!D$2:D$8)</f>
        <v>3</v>
      </c>
      <c r="H8" s="135">
        <f>RANK('raw alpha for graphs'!E7,'raw alpha for graphs'!E$2:E$8)</f>
        <v>6</v>
      </c>
      <c r="I8" s="135">
        <f>RANK('raw alpha for graphs'!F7,'raw alpha for graphs'!F$2:F$8)</f>
        <v>2</v>
      </c>
      <c r="J8" s="58">
        <f>RANK('raw alpha for graphs'!G7,'raw alpha for graphs'!G$2:G$8)</f>
        <v>5</v>
      </c>
      <c r="K8" s="64" t="e">
        <f>INDEX('raw alpha for graphs'!$B$1:$G$1,1,MATCH(MAX('raw alpha for graphs'!$B7:$G7),'raw alpha for graphs'!$B7:$G7,0))</f>
        <v>#VALUE!</v>
      </c>
      <c r="L8" s="58" t="e">
        <f>(INDEX('raw alpha for graphs'!$B$1:$G$1,1,MATCH(MIN('raw alpha for graphs'!$B7:$G7),'raw alpha for graphs'!$B7:$G7,0)))</f>
        <v>#VALUE!</v>
      </c>
      <c r="M8" s="64" t="e">
        <f>INDEX('raw alpha for graphs'!$H$1:$O$1,1,MATCH(MAX('raw alpha for graphs'!$H7:$O7),'raw alpha for graphs'!$H7:$O7,0))</f>
        <v>#VALUE!</v>
      </c>
      <c r="N8" s="58" t="e">
        <f>INDEX('raw alpha for graphs'!$H$1:$O$1,1,MATCH(MIN('raw alpha for graphs'!$H7:$O7),'raw alpha for graphs'!$H7:$O7,0))</f>
        <v>#VALUE!</v>
      </c>
      <c r="O8" s="135" t="str">
        <f>CONCATENATE(formatting!E7+1,"-",formatting!F7+1)</f>
        <v>2-8</v>
      </c>
      <c r="BS8" s="58"/>
    </row>
    <row r="9" spans="1:93" ht="90" customHeight="1" thickBot="1" x14ac:dyDescent="0.3">
      <c r="A9" s="153"/>
      <c r="B9" s="61" t="str">
        <f>'T - Grasps'!B8</f>
        <v>T+5</v>
      </c>
      <c r="D9" s="68">
        <f>'T - Grasps'!F8</f>
        <v>8</v>
      </c>
      <c r="E9" s="135">
        <f>RANK('raw alpha for graphs'!B8,'raw alpha for graphs'!B$2:B$8)</f>
        <v>2</v>
      </c>
      <c r="F9" s="135">
        <f>RANK('raw alpha for graphs'!C8,'raw alpha for graphs'!C$2:C$8)</f>
        <v>3</v>
      </c>
      <c r="G9" s="135">
        <f>RANK('raw alpha for graphs'!D8,'raw alpha for graphs'!D$2:D$8)</f>
        <v>2</v>
      </c>
      <c r="H9" s="135">
        <f>RANK('raw alpha for graphs'!E8,'raw alpha for graphs'!E$2:E$8)</f>
        <v>4</v>
      </c>
      <c r="I9" s="135">
        <f>RANK('raw alpha for graphs'!F8,'raw alpha for graphs'!F$2:F$8)</f>
        <v>3</v>
      </c>
      <c r="J9" s="58">
        <f>RANK('raw alpha for graphs'!G8,'raw alpha for graphs'!G$2:G$8)</f>
        <v>2</v>
      </c>
      <c r="K9" s="64" t="e">
        <f>INDEX('raw alpha for graphs'!$B$1:$G$1,1,MATCH(MAX('raw alpha for graphs'!$B8:$G8),'raw alpha for graphs'!$B8:$G8,0))</f>
        <v>#VALUE!</v>
      </c>
      <c r="L9" s="58" t="e">
        <f>(INDEX('raw alpha for graphs'!$B$1:$G$1,1,MATCH(MIN('raw alpha for graphs'!$B8:$G8),'raw alpha for graphs'!$B8:$G8,0)))</f>
        <v>#VALUE!</v>
      </c>
      <c r="M9" s="64" t="e">
        <f>INDEX('raw alpha for graphs'!$H$1:$O$1,1,MATCH(MAX('raw alpha for graphs'!$H8:$O8),'raw alpha for graphs'!$H8:$O8,0))</f>
        <v>#VALUE!</v>
      </c>
      <c r="N9" s="58" t="e">
        <f>INDEX('raw alpha for graphs'!$H$1:$O$1,1,MATCH(MIN('raw alpha for graphs'!$H8:$O8),'raw alpha for graphs'!$H8:$O8,0))</f>
        <v>#VALUE!</v>
      </c>
      <c r="O9" s="135" t="str">
        <f>CONCATENATE(formatting!E8+1,"-",formatting!F8+1)</f>
        <v>2-8</v>
      </c>
      <c r="BS9" s="58"/>
    </row>
    <row r="10" spans="1:93" s="56" customFormat="1" ht="90" customHeight="1" thickBot="1" x14ac:dyDescent="0.3">
      <c r="A10" s="178" t="s">
        <v>274</v>
      </c>
      <c r="B10" s="77" t="str">
        <f>'T - Grasps'!B9</f>
        <v>C8</v>
      </c>
      <c r="D10" s="67">
        <f>'T - Grasps'!F9</f>
        <v>3</v>
      </c>
      <c r="E10" s="56">
        <f>RANK('raw alpha for graphs'!B9,'raw alpha for graphs'!B$9:B$14)</f>
        <v>2</v>
      </c>
      <c r="F10" s="56">
        <f>RANK('raw alpha for graphs'!C9,'raw alpha for graphs'!C$9:C$14)</f>
        <v>2</v>
      </c>
      <c r="G10" s="56">
        <f>RANK('raw alpha for graphs'!D9,'raw alpha for graphs'!D$9:D$14)</f>
        <v>2</v>
      </c>
      <c r="H10" s="56">
        <f>RANK('raw alpha for graphs'!E9,'raw alpha for graphs'!E$9:E$14)</f>
        <v>4</v>
      </c>
      <c r="I10" s="56">
        <f>RANK('raw alpha for graphs'!F9,'raw alpha for graphs'!F$9:F$14)</f>
        <v>4</v>
      </c>
      <c r="J10" s="57">
        <f>RANK('raw alpha for graphs'!G9,'raw alpha for graphs'!G$9:G$14)</f>
        <v>4</v>
      </c>
      <c r="K10" s="63" t="e">
        <f>INDEX('raw alpha for graphs'!$B$1:$G$1,1,MATCH(MAX('raw alpha for graphs'!$B9:$G9),'raw alpha for graphs'!$B9:$G9,0))</f>
        <v>#VALUE!</v>
      </c>
      <c r="L10" s="57" t="e">
        <f>(INDEX('raw alpha for graphs'!$B$1:$G$1,1,MATCH(MIN('raw alpha for graphs'!$B9:$G9),'raw alpha for graphs'!$B9:$G9,0)))</f>
        <v>#VALUE!</v>
      </c>
      <c r="M10" s="63" t="e">
        <f>INDEX('raw alpha for graphs'!$H$1:$O$1,1,MATCH(MAX('raw alpha for graphs'!$H9:$O9),'raw alpha for graphs'!$H9:$O9,0))</f>
        <v>#VALUE!</v>
      </c>
      <c r="N10" s="57" t="e">
        <f>INDEX('raw alpha for graphs'!$H$1:$O$1,1,MATCH(MIN('raw alpha for graphs'!$H9:$O9),'raw alpha for graphs'!$H9:$O9,0))</f>
        <v>#VALUE!</v>
      </c>
      <c r="O10" s="56" t="str">
        <f>CONCATENATE(formatting!E9+1,"-",formatting!F9+1)</f>
        <v>9-14</v>
      </c>
    </row>
    <row r="11" spans="1:93" ht="90" customHeight="1" x14ac:dyDescent="0.25">
      <c r="A11" s="152"/>
      <c r="B11" s="61" t="str">
        <f>'T - Grasps'!B10</f>
        <v>F21</v>
      </c>
      <c r="D11" s="68">
        <f>'T - Grasps'!F10</f>
        <v>5</v>
      </c>
      <c r="E11" s="135">
        <f>RANK('raw alpha for graphs'!B10,'raw alpha for graphs'!B$9:B$14)</f>
        <v>3</v>
      </c>
      <c r="F11" s="135">
        <f>RANK('raw alpha for graphs'!C10,'raw alpha for graphs'!C$9:C$14)</f>
        <v>3</v>
      </c>
      <c r="G11" s="135">
        <f>RANK('raw alpha for graphs'!D10,'raw alpha for graphs'!D$9:D$14)</f>
        <v>3</v>
      </c>
      <c r="H11" s="135">
        <f>RANK('raw alpha for graphs'!E10,'raw alpha for graphs'!E$9:E$14)</f>
        <v>2</v>
      </c>
      <c r="I11" s="135">
        <f>RANK('raw alpha for graphs'!F10,'raw alpha for graphs'!F$9:F$14)</f>
        <v>2</v>
      </c>
      <c r="J11" s="58">
        <f>RANK('raw alpha for graphs'!G10,'raw alpha for graphs'!G$9:G$14)</f>
        <v>2</v>
      </c>
      <c r="K11" s="64" t="e">
        <f>INDEX('raw alpha for graphs'!$B$1:$G$1,1,MATCH(MAX('raw alpha for graphs'!$B10:$G10),'raw alpha for graphs'!$B10:$G10,0))</f>
        <v>#VALUE!</v>
      </c>
      <c r="L11" s="58" t="e">
        <f>(INDEX('raw alpha for graphs'!$B$1:$G$1,1,MATCH(MIN('raw alpha for graphs'!$B10:$G10),'raw alpha for graphs'!$B10:$G10,0)))</f>
        <v>#VALUE!</v>
      </c>
      <c r="M11" s="64" t="e">
        <f>INDEX('raw alpha for graphs'!$H$1:$O$1,1,MATCH(MAX('raw alpha for graphs'!$H10:$O10),'raw alpha for graphs'!$H10:$O10,0))</f>
        <v>#VALUE!</v>
      </c>
      <c r="N11" s="58" t="e">
        <f>INDEX('raw alpha for graphs'!$H$1:$O$1,1,MATCH(MIN('raw alpha for graphs'!$H10:$O10),'raw alpha for graphs'!$H10:$O10,0))</f>
        <v>#VALUE!</v>
      </c>
      <c r="O11" s="135" t="str">
        <f>CONCATENATE(formatting!E10+1,"-",formatting!F10+1)</f>
        <v>9-14</v>
      </c>
    </row>
    <row r="12" spans="1:93" ht="90" customHeight="1" x14ac:dyDescent="0.25">
      <c r="A12" s="152"/>
      <c r="B12" s="61" t="str">
        <f>'T - Grasps'!B11</f>
        <v>F26</v>
      </c>
      <c r="D12" s="68">
        <f>'T - Grasps'!F11</f>
        <v>3</v>
      </c>
      <c r="E12" s="135">
        <f>RANK('raw alpha for graphs'!B11,'raw alpha for graphs'!B$9:B$14)</f>
        <v>4</v>
      </c>
      <c r="F12" s="135">
        <f>RANK('raw alpha for graphs'!C11,'raw alpha for graphs'!C$9:C$14)</f>
        <v>4</v>
      </c>
      <c r="G12" s="135">
        <f>RANK('raw alpha for graphs'!D11,'raw alpha for graphs'!D$9:D$14)</f>
        <v>4</v>
      </c>
      <c r="H12" s="135">
        <f>RANK('raw alpha for graphs'!E11,'raw alpha for graphs'!E$9:E$14)</f>
        <v>3</v>
      </c>
      <c r="I12" s="135">
        <f>RANK('raw alpha for graphs'!F11,'raw alpha for graphs'!F$9:F$14)</f>
        <v>3</v>
      </c>
      <c r="J12" s="58">
        <f>RANK('raw alpha for graphs'!G11,'raw alpha for graphs'!G$9:G$14)</f>
        <v>3</v>
      </c>
      <c r="K12" s="64" t="e">
        <f>INDEX('raw alpha for graphs'!$B$1:$G$1,1,MATCH(MAX('raw alpha for graphs'!$B11:$G11),'raw alpha for graphs'!$B11:$G11,0))</f>
        <v>#VALUE!</v>
      </c>
      <c r="L12" s="58" t="e">
        <f>(INDEX('raw alpha for graphs'!$B$1:$G$1,1,MATCH(MIN('raw alpha for graphs'!$B11:$G11),'raw alpha for graphs'!$B11:$G11,0)))</f>
        <v>#VALUE!</v>
      </c>
      <c r="M12" s="64" t="e">
        <f>INDEX('raw alpha for graphs'!$H$1:$O$1,1,MATCH(MAX('raw alpha for graphs'!$H11:$O11),'raw alpha for graphs'!$H11:$O11,0))</f>
        <v>#VALUE!</v>
      </c>
      <c r="N12" s="58" t="e">
        <f>INDEX('raw alpha for graphs'!$H$1:$O$1,1,MATCH(MIN('raw alpha for graphs'!$H11:$O11),'raw alpha for graphs'!$H11:$O11,0))</f>
        <v>#VALUE!</v>
      </c>
      <c r="O12" s="135" t="str">
        <f>CONCATENATE(formatting!E11+1,"-",formatting!F11+1)</f>
        <v>9-14</v>
      </c>
    </row>
    <row r="13" spans="1:93" ht="90" customHeight="1" x14ac:dyDescent="0.25">
      <c r="A13" s="152"/>
      <c r="B13" s="61" t="str">
        <f>'T - Grasps'!B12</f>
        <v>T+6</v>
      </c>
      <c r="D13" s="68">
        <f>'T - Grasps'!F12</f>
        <v>6</v>
      </c>
      <c r="E13" s="135">
        <f>RANK('raw alpha for graphs'!B12,'raw alpha for graphs'!B$9:B$14)</f>
        <v>1</v>
      </c>
      <c r="F13" s="135">
        <f>RANK('raw alpha for graphs'!C12,'raw alpha for graphs'!C$9:C$14)</f>
        <v>1</v>
      </c>
      <c r="G13" s="135">
        <f>RANK('raw alpha for graphs'!D12,'raw alpha for graphs'!D$9:D$14)</f>
        <v>1</v>
      </c>
      <c r="H13" s="135">
        <f>RANK('raw alpha for graphs'!E12,'raw alpha for graphs'!E$9:E$14)</f>
        <v>1</v>
      </c>
      <c r="I13" s="135">
        <f>RANK('raw alpha for graphs'!F12,'raw alpha for graphs'!F$9:F$14)</f>
        <v>1</v>
      </c>
      <c r="J13" s="58">
        <f>RANK('raw alpha for graphs'!G12,'raw alpha for graphs'!G$9:G$14)</f>
        <v>1</v>
      </c>
      <c r="K13" s="64" t="e">
        <f>INDEX('raw alpha for graphs'!$B$1:$G$1,1,MATCH(MAX('raw alpha for graphs'!$B12:$G12),'raw alpha for graphs'!$B12:$G12,0))</f>
        <v>#VALUE!</v>
      </c>
      <c r="L13" s="58" t="e">
        <f>(INDEX('raw alpha for graphs'!$B$1:$G$1,1,MATCH(MIN('raw alpha for graphs'!$B12:$G12),'raw alpha for graphs'!$B12:$G12,0)))</f>
        <v>#VALUE!</v>
      </c>
      <c r="M13" s="64" t="e">
        <f>INDEX('raw alpha for graphs'!$H$1:$O$1,1,MATCH(MAX('raw alpha for graphs'!$H12:$O12),'raw alpha for graphs'!$H12:$O12,0))</f>
        <v>#VALUE!</v>
      </c>
      <c r="N13" s="58" t="e">
        <f>INDEX('raw alpha for graphs'!$H$1:$O$1,1,MATCH(MIN('raw alpha for graphs'!$H12:$O12),'raw alpha for graphs'!$H12:$O12,0))</f>
        <v>#VALUE!</v>
      </c>
      <c r="O13" s="135" t="str">
        <f>CONCATENATE(formatting!E12+1,"-",formatting!F12+1)</f>
        <v>9-14</v>
      </c>
    </row>
    <row r="14" spans="1:93" ht="90" customHeight="1" x14ac:dyDescent="0.25">
      <c r="A14" s="152"/>
      <c r="B14" s="61" t="str">
        <f>'T - Grasps'!B13</f>
        <v>T+8</v>
      </c>
      <c r="D14" s="68">
        <f>'T - Grasps'!F13</f>
        <v>4</v>
      </c>
      <c r="E14" s="135">
        <f>RANK('raw alpha for graphs'!B13,'raw alpha for graphs'!B$9:B$14)</f>
        <v>5</v>
      </c>
      <c r="F14" s="135">
        <f>RANK('raw alpha for graphs'!C13,'raw alpha for graphs'!C$9:C$14)</f>
        <v>5</v>
      </c>
      <c r="G14" s="135">
        <f>RANK('raw alpha for graphs'!D13,'raw alpha for graphs'!D$9:D$14)</f>
        <v>5</v>
      </c>
      <c r="H14" s="135">
        <f>RANK('raw alpha for graphs'!E13,'raw alpha for graphs'!E$9:E$14)</f>
        <v>5</v>
      </c>
      <c r="I14" s="135">
        <f>RANK('raw alpha for graphs'!F13,'raw alpha for graphs'!F$9:F$14)</f>
        <v>5</v>
      </c>
      <c r="J14" s="58">
        <f>RANK('raw alpha for graphs'!G13,'raw alpha for graphs'!G$9:G$14)</f>
        <v>4</v>
      </c>
      <c r="K14" s="64" t="e">
        <f>INDEX('raw alpha for graphs'!$B$1:$G$1,1,MATCH(MAX('raw alpha for graphs'!$B13:$G13),'raw alpha for graphs'!$B13:$G13,0))</f>
        <v>#VALUE!</v>
      </c>
      <c r="L14" s="58" t="e">
        <f>(INDEX('raw alpha for graphs'!$B$1:$G$1,1,MATCH(MIN('raw alpha for graphs'!$B13:$G13),'raw alpha for graphs'!$B13:$G13,0)))</f>
        <v>#VALUE!</v>
      </c>
      <c r="M14" s="64" t="e">
        <f>INDEX('raw alpha for graphs'!$H$1:$O$1,1,MATCH(MAX('raw alpha for graphs'!$H13:$O13),'raw alpha for graphs'!$H13:$O13,0))</f>
        <v>#VALUE!</v>
      </c>
      <c r="N14" s="58" t="e">
        <f>INDEX('raw alpha for graphs'!$H$1:$O$1,1,MATCH(MIN('raw alpha for graphs'!$H13:$O13),'raw alpha for graphs'!$H13:$O13,0))</f>
        <v>#VALUE!</v>
      </c>
      <c r="O14" s="135" t="str">
        <f>CONCATENATE(formatting!E13+1,"-",formatting!F13+1)</f>
        <v>9-14</v>
      </c>
    </row>
    <row r="15" spans="1:93" s="59" customFormat="1" ht="90" customHeight="1" thickBot="1" x14ac:dyDescent="0.3">
      <c r="A15" s="153"/>
      <c r="B15" s="70" t="str">
        <f>'T - Grasps'!B14</f>
        <v>T13</v>
      </c>
      <c r="D15" s="69">
        <f>'T - Grasps'!F14</f>
        <v>2</v>
      </c>
      <c r="E15" s="59">
        <f>RANK('raw alpha for graphs'!B14,'raw alpha for graphs'!B$9:B$14)</f>
        <v>6</v>
      </c>
      <c r="F15" s="59">
        <f>RANK('raw alpha for graphs'!C14,'raw alpha for graphs'!C$9:C$14)</f>
        <v>6</v>
      </c>
      <c r="G15" s="59">
        <f>RANK('raw alpha for graphs'!D14,'raw alpha for graphs'!D$9:D$14)</f>
        <v>6</v>
      </c>
      <c r="H15" s="59">
        <f>RANK('raw alpha for graphs'!E14,'raw alpha for graphs'!E$9:E$14)</f>
        <v>6</v>
      </c>
      <c r="I15" s="59">
        <f>RANK('raw alpha for graphs'!F14,'raw alpha for graphs'!F$9:F$14)</f>
        <v>6</v>
      </c>
      <c r="J15" s="60">
        <f>RANK('raw alpha for graphs'!G14,'raw alpha for graphs'!G$9:G$14)</f>
        <v>6</v>
      </c>
      <c r="K15" s="65" t="e">
        <f>INDEX('raw alpha for graphs'!$B$1:$G$1,1,MATCH(MAX('raw alpha for graphs'!$B14:$G14),'raw alpha for graphs'!$B14:$G14,0))</f>
        <v>#VALUE!</v>
      </c>
      <c r="L15" s="60" t="e">
        <f>(INDEX('raw alpha for graphs'!$B$1:$G$1,1,MATCH(MIN('raw alpha for graphs'!$B14:$G14),'raw alpha for graphs'!$B14:$G14,0)))</f>
        <v>#VALUE!</v>
      </c>
      <c r="M15" s="65" t="e">
        <f>INDEX('raw alpha for graphs'!$H$1:$O$1,1,MATCH(MAX('raw alpha for graphs'!$H14:$O14),'raw alpha for graphs'!$H14:$O14,0))</f>
        <v>#VALUE!</v>
      </c>
      <c r="N15" s="60" t="e">
        <f>INDEX('raw alpha for graphs'!$H$1:$O$1,1,MATCH(MIN('raw alpha for graphs'!$H14:$O14),'raw alpha for graphs'!$H14:$O14,0))</f>
        <v>#VALUE!</v>
      </c>
      <c r="O15" s="59" t="str">
        <f>CONCATENATE(formatting!E14+1,"-",formatting!F14+1)</f>
        <v>9-14</v>
      </c>
    </row>
    <row r="16" spans="1:93" ht="90" customHeight="1" thickBot="1" x14ac:dyDescent="0.3">
      <c r="A16" s="177" t="s">
        <v>275</v>
      </c>
      <c r="B16" s="61" t="str">
        <f>'T - Grasps'!B15</f>
        <v>C16</v>
      </c>
      <c r="D16" s="68">
        <f>'T - Grasps'!F15</f>
        <v>5</v>
      </c>
      <c r="E16" s="135">
        <f>RANK('raw alpha for graphs'!B15,'raw alpha for graphs'!B$15:B$18)</f>
        <v>3</v>
      </c>
      <c r="F16" s="135">
        <f>RANK('raw alpha for graphs'!C15,'raw alpha for graphs'!C$15:C$18)</f>
        <v>3</v>
      </c>
      <c r="G16" s="135">
        <f>RANK('raw alpha for graphs'!D15,'raw alpha for graphs'!D$15:D$18)</f>
        <v>3</v>
      </c>
      <c r="H16" s="135">
        <f>RANK('raw alpha for graphs'!E15,'raw alpha for graphs'!E$15:E$18)</f>
        <v>3</v>
      </c>
      <c r="I16" s="135">
        <f>RANK('raw alpha for graphs'!F15,'raw alpha for graphs'!F$15:F$18)</f>
        <v>3</v>
      </c>
      <c r="J16" s="58">
        <f>RANK('raw alpha for graphs'!G15,'raw alpha for graphs'!G$15:G$18)</f>
        <v>3</v>
      </c>
      <c r="K16" s="64" t="e">
        <f>INDEX('raw alpha for graphs'!$B$1:$G$1,1,MATCH(MAX('raw alpha for graphs'!$B15:$G15),'raw alpha for graphs'!$B15:$G15,0))</f>
        <v>#VALUE!</v>
      </c>
      <c r="L16" s="58" t="e">
        <f>(INDEX('raw alpha for graphs'!$B$1:$G$1,1,MATCH(MIN('raw alpha for graphs'!$B15:$G15),'raw alpha for graphs'!$B15:$G15,0)))</f>
        <v>#VALUE!</v>
      </c>
      <c r="M16" s="64" t="e">
        <f>INDEX('raw alpha for graphs'!$H$1:$O$1,1,MATCH(MAX('raw alpha for graphs'!$H15:$O15),'raw alpha for graphs'!$H15:$O15,0))</f>
        <v>#VALUE!</v>
      </c>
      <c r="N16" s="58" t="e">
        <f>INDEX('raw alpha for graphs'!$H$1:$O$1,1,MATCH(MIN('raw alpha for graphs'!$H15:$O15),'raw alpha for graphs'!$H15:$O15,0))</f>
        <v>#VALUE!</v>
      </c>
      <c r="O16" s="135" t="str">
        <f>CONCATENATE(formatting!E15+1,"-",formatting!F15+1)</f>
        <v>15-18</v>
      </c>
    </row>
    <row r="17" spans="1:15" ht="90" customHeight="1" x14ac:dyDescent="0.25">
      <c r="A17" s="152"/>
      <c r="B17" s="61" t="str">
        <f>'T - Grasps'!B16</f>
        <v>F17</v>
      </c>
      <c r="D17" s="68">
        <f>'T - Grasps'!F16</f>
        <v>6</v>
      </c>
      <c r="E17" s="135">
        <f>RANK('raw alpha for graphs'!B16,'raw alpha for graphs'!B$15:B$18)</f>
        <v>1</v>
      </c>
      <c r="F17" s="135">
        <f>RANK('raw alpha for graphs'!C16,'raw alpha for graphs'!C$15:C$18)</f>
        <v>1</v>
      </c>
      <c r="G17" s="135">
        <f>RANK('raw alpha for graphs'!D16,'raw alpha for graphs'!D$15:D$18)</f>
        <v>1</v>
      </c>
      <c r="H17" s="135">
        <f>RANK('raw alpha for graphs'!E16,'raw alpha for graphs'!E$15:E$18)</f>
        <v>1</v>
      </c>
      <c r="I17" s="135">
        <f>RANK('raw alpha for graphs'!F16,'raw alpha for graphs'!F$15:F$18)</f>
        <v>1</v>
      </c>
      <c r="J17" s="58">
        <f>RANK('raw alpha for graphs'!G16,'raw alpha for graphs'!G$15:G$18)</f>
        <v>1</v>
      </c>
      <c r="K17" s="64" t="e">
        <f>INDEX('raw alpha for graphs'!$B$1:$G$1,1,MATCH(MAX('raw alpha for graphs'!$B16:$G16),'raw alpha for graphs'!$B16:$G16,0))</f>
        <v>#VALUE!</v>
      </c>
      <c r="L17" s="58" t="e">
        <f>(INDEX('raw alpha for graphs'!$B$1:$G$1,1,MATCH(MIN('raw alpha for graphs'!$B16:$G16),'raw alpha for graphs'!$B16:$G16,0)))</f>
        <v>#VALUE!</v>
      </c>
      <c r="M17" s="64" t="e">
        <f>INDEX('raw alpha for graphs'!$H$1:$O$1,1,MATCH(MAX('raw alpha for graphs'!$H16:$O16),'raw alpha for graphs'!$H16:$O16,0))</f>
        <v>#VALUE!</v>
      </c>
      <c r="N17" s="58" t="e">
        <f>INDEX('raw alpha for graphs'!$H$1:$O$1,1,MATCH(MIN('raw alpha for graphs'!$H16:$O16),'raw alpha for graphs'!$H16:$O16,0))</f>
        <v>#VALUE!</v>
      </c>
      <c r="O17" s="135" t="str">
        <f>CONCATENATE(formatting!E16+1,"-",formatting!F16+1)</f>
        <v>15-18</v>
      </c>
    </row>
    <row r="18" spans="1:15" ht="90" customHeight="1" x14ac:dyDescent="0.25">
      <c r="A18" s="152"/>
      <c r="B18" s="61" t="str">
        <f>'T - Grasps'!B17</f>
        <v>F21</v>
      </c>
      <c r="D18" s="68">
        <f>'T - Grasps'!F17</f>
        <v>4</v>
      </c>
      <c r="E18" s="135">
        <f>RANK('raw alpha for graphs'!B17,'raw alpha for graphs'!B$15:B$18)</f>
        <v>2</v>
      </c>
      <c r="F18" s="135">
        <f>RANK('raw alpha for graphs'!C17,'raw alpha for graphs'!C$15:C$18)</f>
        <v>2</v>
      </c>
      <c r="G18" s="135">
        <f>RANK('raw alpha for graphs'!D17,'raw alpha for graphs'!D$15:D$18)</f>
        <v>2</v>
      </c>
      <c r="H18" s="135">
        <f>RANK('raw alpha for graphs'!E17,'raw alpha for graphs'!E$15:E$18)</f>
        <v>2</v>
      </c>
      <c r="I18" s="135">
        <f>RANK('raw alpha for graphs'!F17,'raw alpha for graphs'!F$15:F$18)</f>
        <v>2</v>
      </c>
      <c r="J18" s="58">
        <f>RANK('raw alpha for graphs'!G17,'raw alpha for graphs'!G$15:G$18)</f>
        <v>2</v>
      </c>
      <c r="K18" s="64" t="e">
        <f>INDEX('raw alpha for graphs'!$B$1:$G$1,1,MATCH(MAX('raw alpha for graphs'!$B17:$G17),'raw alpha for graphs'!$B17:$G17,0))</f>
        <v>#VALUE!</v>
      </c>
      <c r="L18" s="58" t="e">
        <f>(INDEX('raw alpha for graphs'!$B$1:$G$1,1,MATCH(MIN('raw alpha for graphs'!$B17:$G17),'raw alpha for graphs'!$B17:$G17,0)))</f>
        <v>#VALUE!</v>
      </c>
      <c r="M18" s="64" t="e">
        <f>INDEX('raw alpha for graphs'!$H$1:$O$1,1,MATCH(MAX('raw alpha for graphs'!$H17:$O17),'raw alpha for graphs'!$H17:$O17,0))</f>
        <v>#VALUE!</v>
      </c>
      <c r="N18" s="58" t="e">
        <f>INDEX('raw alpha for graphs'!$H$1:$O$1,1,MATCH(MIN('raw alpha for graphs'!$H17:$O17),'raw alpha for graphs'!$H17:$O17,0))</f>
        <v>#VALUE!</v>
      </c>
      <c r="O18" s="135" t="str">
        <f>CONCATENATE(formatting!E17+1,"-",formatting!F17+1)</f>
        <v>15-18</v>
      </c>
    </row>
    <row r="19" spans="1:15" s="59" customFormat="1" ht="90" customHeight="1" thickBot="1" x14ac:dyDescent="0.3">
      <c r="A19" s="153"/>
      <c r="B19" s="70" t="str">
        <f>'T - Grasps'!B18</f>
        <v>T16</v>
      </c>
      <c r="D19" s="69">
        <f>'T - Grasps'!F18</f>
        <v>5</v>
      </c>
      <c r="E19" s="59">
        <f>RANK('raw alpha for graphs'!B18,'raw alpha for graphs'!B$15:B$18)</f>
        <v>4</v>
      </c>
      <c r="F19" s="59">
        <f>RANK('raw alpha for graphs'!C18,'raw alpha for graphs'!C$15:C$18)</f>
        <v>4</v>
      </c>
      <c r="G19" s="59">
        <f>RANK('raw alpha for graphs'!D18,'raw alpha for graphs'!D$15:D$18)</f>
        <v>4</v>
      </c>
      <c r="H19" s="59">
        <f>RANK('raw alpha for graphs'!E18,'raw alpha for graphs'!E$15:E$18)</f>
        <v>4</v>
      </c>
      <c r="I19" s="59">
        <f>RANK('raw alpha for graphs'!F18,'raw alpha for graphs'!F$15:F$18)</f>
        <v>4</v>
      </c>
      <c r="J19" s="60">
        <f>RANK('raw alpha for graphs'!G18,'raw alpha for graphs'!G$15:G$18)</f>
        <v>4</v>
      </c>
      <c r="K19" s="65" t="e">
        <f>INDEX('raw alpha for graphs'!$B$1:$G$1,1,MATCH(MAX('raw alpha for graphs'!$B18:$G18),'raw alpha for graphs'!$B18:$G18,0))</f>
        <v>#VALUE!</v>
      </c>
      <c r="L19" s="60" t="e">
        <f>(INDEX('raw alpha for graphs'!$B$1:$G$1,1,MATCH(MIN('raw alpha for graphs'!$B18:$G18),'raw alpha for graphs'!$B18:$G18,0)))</f>
        <v>#VALUE!</v>
      </c>
      <c r="M19" s="65" t="e">
        <f>INDEX('raw alpha for graphs'!$H$1:$O$1,1,MATCH(MAX('raw alpha for graphs'!$H18:$O18),'raw alpha for graphs'!$H18:$O18,0))</f>
        <v>#VALUE!</v>
      </c>
      <c r="N19" s="60" t="e">
        <f>INDEX('raw alpha for graphs'!$H$1:$O$1,1,MATCH(MIN('raw alpha for graphs'!$H18:$O18),'raw alpha for graphs'!$H18:$O18,0))</f>
        <v>#VALUE!</v>
      </c>
      <c r="O19" s="59" t="str">
        <f>CONCATENATE(formatting!E18+1,"-",formatting!F18+1)</f>
        <v>15-18</v>
      </c>
    </row>
    <row r="20" spans="1:15" s="56" customFormat="1" ht="90" customHeight="1" thickBot="1" x14ac:dyDescent="0.3">
      <c r="A20" s="178" t="s">
        <v>276</v>
      </c>
      <c r="B20" s="77" t="str">
        <f>'T - Grasps'!B19</f>
        <v>C1</v>
      </c>
      <c r="D20" s="67">
        <f>'T - Grasps'!F19</f>
        <v>15</v>
      </c>
      <c r="E20" s="95">
        <f>RANK('raw alpha for graphs'!B19,'raw alpha for graphs'!B$19:B$20)</f>
        <v>1</v>
      </c>
      <c r="F20" s="95">
        <f>RANK('raw alpha for graphs'!C19,'raw alpha for graphs'!C$19:C$20)</f>
        <v>1</v>
      </c>
      <c r="G20" s="95">
        <f>RANK('raw alpha for graphs'!D19,'raw alpha for graphs'!D$19:D$20)</f>
        <v>1</v>
      </c>
      <c r="H20" s="95">
        <f>RANK('raw alpha for graphs'!E19,'raw alpha for graphs'!E$19:E$20)</f>
        <v>1</v>
      </c>
      <c r="I20" s="95">
        <f>RANK('raw alpha for graphs'!F19,'raw alpha for graphs'!F$19:F$20)</f>
        <v>1</v>
      </c>
      <c r="J20" s="95">
        <f>RANK('raw alpha for graphs'!G19,'raw alpha for graphs'!G$19:G$20)</f>
        <v>1</v>
      </c>
      <c r="K20" s="97" t="e">
        <f>INDEX('raw alpha for graphs'!$B$1:$G$1,1,MATCH(MAX('raw alpha for graphs'!$B19:$G19),'raw alpha for graphs'!$B19:$G19,0))</f>
        <v>#VALUE!</v>
      </c>
      <c r="L20" s="96" t="e">
        <f>(INDEX('raw alpha for graphs'!$B$1:$G$1,1,MATCH(MIN('raw alpha for graphs'!$B19:$G19),'raw alpha for graphs'!$B19:$G19,0)))</f>
        <v>#VALUE!</v>
      </c>
      <c r="M20" s="97" t="e">
        <f>INDEX('raw alpha for graphs'!$H$1:$O$1,1,MATCH(MAX('raw alpha for graphs'!$H19:$O19),'raw alpha for graphs'!$H19:$O19,0))</f>
        <v>#VALUE!</v>
      </c>
      <c r="N20" s="96" t="e">
        <f>INDEX('raw alpha for graphs'!$H$1:$O$1,1,MATCH(MIN('raw alpha for graphs'!$H19:$O19),'raw alpha for graphs'!$H19:$O19,0))</f>
        <v>#VALUE!</v>
      </c>
      <c r="O20" s="56" t="str">
        <f>CONCATENATE(formatting!E19+1,"-",formatting!F19+1)</f>
        <v>19-20</v>
      </c>
    </row>
    <row r="21" spans="1:15" s="59" customFormat="1" ht="90" customHeight="1" thickBot="1" x14ac:dyDescent="0.3">
      <c r="A21" s="153"/>
      <c r="B21" s="70" t="str">
        <f>'T - Grasps'!B20</f>
        <v>C13</v>
      </c>
      <c r="D21" s="69">
        <f>'T - Grasps'!F20</f>
        <v>5</v>
      </c>
      <c r="E21" s="95">
        <f>RANK('raw alpha for graphs'!B20,'raw alpha for graphs'!B$19:B$20)</f>
        <v>1</v>
      </c>
      <c r="F21" s="95">
        <f>RANK('raw alpha for graphs'!C20,'raw alpha for graphs'!C$19:C$20)</f>
        <v>1</v>
      </c>
      <c r="G21" s="95">
        <f>RANK('raw alpha for graphs'!D20,'raw alpha for graphs'!D$19:D$20)</f>
        <v>1</v>
      </c>
      <c r="H21" s="95">
        <f>RANK('raw alpha for graphs'!E20,'raw alpha for graphs'!E$19:E$20)</f>
        <v>1</v>
      </c>
      <c r="I21" s="95">
        <f>RANK('raw alpha for graphs'!F20,'raw alpha for graphs'!F$19:F$20)</f>
        <v>1</v>
      </c>
      <c r="J21" s="95">
        <f>RANK('raw alpha for graphs'!G20,'raw alpha for graphs'!G$19:G$20)</f>
        <v>1</v>
      </c>
      <c r="K21" s="65" t="e">
        <f>INDEX('raw alpha for graphs'!$B$1:$G$1,1,MATCH(MAX('raw alpha for graphs'!$B20:$G20),'raw alpha for graphs'!$B20:$G20,0))</f>
        <v>#VALUE!</v>
      </c>
      <c r="L21" s="60" t="e">
        <f>(INDEX('raw alpha for graphs'!$B$1:$G$1,1,MATCH(MIN('raw alpha for graphs'!$B20:$G20),'raw alpha for graphs'!$B20:$G20,0)))</f>
        <v>#VALUE!</v>
      </c>
      <c r="M21" s="65" t="e">
        <f>INDEX('raw alpha for graphs'!$H$1:$O$1,1,MATCH(MAX('raw alpha for graphs'!$H20:$O20),'raw alpha for graphs'!$H20:$O20,0))</f>
        <v>#VALUE!</v>
      </c>
      <c r="N21" s="60" t="e">
        <f>INDEX('raw alpha for graphs'!$H$1:$O$1,1,MATCH(MIN('raw alpha for graphs'!$H20:$O20),'raw alpha for graphs'!$H20:$O20,0))</f>
        <v>#VALUE!</v>
      </c>
      <c r="O21" s="59" t="str">
        <f>CONCATENATE(formatting!E20+1,"-",formatting!F20+1)</f>
        <v>19-20</v>
      </c>
    </row>
    <row r="22" spans="1:15" s="59" customFormat="1" ht="90" customHeight="1" thickBot="1" x14ac:dyDescent="0.3">
      <c r="A22" s="139" t="s">
        <v>277</v>
      </c>
      <c r="B22" s="70" t="str">
        <f>'T - Grasps'!B21</f>
        <v>C16</v>
      </c>
      <c r="D22" s="69">
        <f>'T - Grasps'!F21</f>
        <v>5</v>
      </c>
      <c r="E22" s="59">
        <f>RANK('raw alpha for graphs'!B21,'raw alpha for graphs'!B$21:B$21)</f>
        <v>1</v>
      </c>
      <c r="F22" s="59">
        <f>RANK('raw alpha for graphs'!C21,'raw alpha for graphs'!C$21:C$21)</f>
        <v>1</v>
      </c>
      <c r="G22" s="59">
        <f>RANK('raw alpha for graphs'!D21,'raw alpha for graphs'!D$21:D$21)</f>
        <v>1</v>
      </c>
      <c r="H22" s="59">
        <f>RANK('raw alpha for graphs'!E21,'raw alpha for graphs'!E$21:E$21)</f>
        <v>1</v>
      </c>
      <c r="I22" s="59">
        <f>RANK('raw alpha for graphs'!F21,'raw alpha for graphs'!F$21:F$21)</f>
        <v>1</v>
      </c>
      <c r="J22" s="59">
        <f>RANK('raw alpha for graphs'!G21,'raw alpha for graphs'!G$21:G$21)</f>
        <v>1</v>
      </c>
      <c r="K22" s="65" t="e">
        <f>INDEX('raw alpha for graphs'!$B$1:$G$1,1,MATCH(MAX('raw alpha for graphs'!$B21:$G21),'raw alpha for graphs'!$B21:$G21,0))</f>
        <v>#VALUE!</v>
      </c>
      <c r="L22" s="60" t="e">
        <f>(INDEX('raw alpha for graphs'!$B$1:$G$1,1,MATCH(MIN('raw alpha for graphs'!$B21:$G21),'raw alpha for graphs'!$B21:$G21,0)))</f>
        <v>#VALUE!</v>
      </c>
      <c r="M22" s="65" t="e">
        <f>INDEX('raw alpha for graphs'!$H$1:$O$1,1,MATCH(MAX('raw alpha for graphs'!$H21:$O21),'raw alpha for graphs'!$H21:$O21,0))</f>
        <v>#VALUE!</v>
      </c>
      <c r="N22" s="60" t="e">
        <f>INDEX('raw alpha for graphs'!$H$1:$O$1,1,MATCH(MIN('raw alpha for graphs'!$H21:$O21),'raw alpha for graphs'!$H21:$O21,0))</f>
        <v>#VALUE!</v>
      </c>
      <c r="O22" s="59" t="str">
        <f>CONCATENATE(formatting!E21+1,"-",formatting!F21+1)</f>
        <v>21-21</v>
      </c>
    </row>
    <row r="23" spans="1:15" ht="90" customHeight="1" thickBot="1" x14ac:dyDescent="0.3">
      <c r="A23" s="177" t="s">
        <v>278</v>
      </c>
      <c r="B23" s="61" t="str">
        <f>'T - Grasps'!B22</f>
        <v>C3</v>
      </c>
      <c r="D23" s="68">
        <f>'T - Grasps'!F22</f>
        <v>16</v>
      </c>
      <c r="E23" s="59">
        <f>RANK('raw alpha for graphs'!B22,'raw alpha for graphs'!B$22:B$24)</f>
        <v>1</v>
      </c>
      <c r="F23" s="59">
        <f>RANK('raw alpha for graphs'!C22,'raw alpha for graphs'!C$22:C$24)</f>
        <v>1</v>
      </c>
      <c r="G23" s="59">
        <f>RANK('raw alpha for graphs'!D22,'raw alpha for graphs'!D$22:D$24)</f>
        <v>1</v>
      </c>
      <c r="H23" s="59">
        <f>RANK('raw alpha for graphs'!E22,'raw alpha for graphs'!E$22:E$24)</f>
        <v>1</v>
      </c>
      <c r="I23" s="59">
        <f>RANK('raw alpha for graphs'!F22,'raw alpha for graphs'!F$22:F$24)</f>
        <v>1</v>
      </c>
      <c r="J23" s="59">
        <f>RANK('raw alpha for graphs'!G22,'raw alpha for graphs'!G$22:G$24)</f>
        <v>1</v>
      </c>
      <c r="K23" s="65" t="e">
        <f>INDEX('raw alpha for graphs'!$B$1:$G$1,1,MATCH(MAX('raw alpha for graphs'!$B22:$G22),'raw alpha for graphs'!$B22:$G22,0))</f>
        <v>#VALUE!</v>
      </c>
      <c r="L23" s="60" t="e">
        <f>(INDEX('raw alpha for graphs'!$B$1:$G$1,1,MATCH(MIN('raw alpha for graphs'!$B22:$G22),'raw alpha for graphs'!$B22:$G22,0)))</f>
        <v>#VALUE!</v>
      </c>
      <c r="M23" s="65" t="e">
        <f>INDEX('raw alpha for graphs'!$H$1:$O$1,1,MATCH(MAX('raw alpha for graphs'!$H22:$O22),'raw alpha for graphs'!$H22:$O22,0))</f>
        <v>#VALUE!</v>
      </c>
      <c r="N23" s="60" t="e">
        <f>INDEX('raw alpha for graphs'!$H$1:$O$1,1,MATCH(MIN('raw alpha for graphs'!$H22:$O22),'raw alpha for graphs'!$H22:$O22,0))</f>
        <v>#VALUE!</v>
      </c>
      <c r="O23" s="135" t="str">
        <f>CONCATENATE(formatting!E22+1,"-",formatting!F22+1)</f>
        <v>22-24</v>
      </c>
    </row>
    <row r="24" spans="1:15" ht="90" customHeight="1" thickBot="1" x14ac:dyDescent="0.3">
      <c r="A24" s="152"/>
      <c r="B24" s="61" t="str">
        <f>'T - Grasps'!B23</f>
        <v>C6</v>
      </c>
      <c r="D24" s="68">
        <f>'T - Grasps'!F23</f>
        <v>5</v>
      </c>
      <c r="E24" s="59">
        <f>RANK('raw alpha for graphs'!B23,'raw alpha for graphs'!B$22:B$24)</f>
        <v>1</v>
      </c>
      <c r="F24" s="59">
        <f>RANK('raw alpha for graphs'!C23,'raw alpha for graphs'!C$22:C$24)</f>
        <v>1</v>
      </c>
      <c r="G24" s="59">
        <f>RANK('raw alpha for graphs'!D23,'raw alpha for graphs'!D$22:D$24)</f>
        <v>1</v>
      </c>
      <c r="H24" s="59">
        <f>RANK('raw alpha for graphs'!E23,'raw alpha for graphs'!E$22:E$24)</f>
        <v>1</v>
      </c>
      <c r="I24" s="59">
        <f>RANK('raw alpha for graphs'!F23,'raw alpha for graphs'!F$22:F$24)</f>
        <v>1</v>
      </c>
      <c r="J24" s="59">
        <f>RANK('raw alpha for graphs'!G23,'raw alpha for graphs'!G$22:G$24)</f>
        <v>1</v>
      </c>
      <c r="K24" s="65" t="e">
        <f>INDEX('raw alpha for graphs'!$B$1:$G$1,1,MATCH(MAX('raw alpha for graphs'!$B23:$G23),'raw alpha for graphs'!$B23:$G23,0))</f>
        <v>#VALUE!</v>
      </c>
      <c r="L24" s="60" t="e">
        <f>(INDEX('raw alpha for graphs'!$B$1:$G$1,1,MATCH(MIN('raw alpha for graphs'!$B23:$G23),'raw alpha for graphs'!$B23:$G23,0)))</f>
        <v>#VALUE!</v>
      </c>
      <c r="M24" s="65" t="e">
        <f>INDEX('raw alpha for graphs'!$H$1:$O$1,1,MATCH(MAX('raw alpha for graphs'!$H23:$O23),'raw alpha for graphs'!$H23:$O23,0))</f>
        <v>#VALUE!</v>
      </c>
      <c r="N24" s="60" t="e">
        <f>INDEX('raw alpha for graphs'!$H$1:$O$1,1,MATCH(MIN('raw alpha for graphs'!$H23:$O23),'raw alpha for graphs'!$H23:$O23,0))</f>
        <v>#VALUE!</v>
      </c>
      <c r="O24" s="135" t="str">
        <f>CONCATENATE(formatting!E23+1,"-",formatting!F23+1)</f>
        <v>22-24</v>
      </c>
    </row>
    <row r="25" spans="1:15" s="59" customFormat="1" ht="90" customHeight="1" thickBot="1" x14ac:dyDescent="0.3">
      <c r="A25" s="153"/>
      <c r="B25" s="70" t="str">
        <f>'T - Grasps'!B24</f>
        <v>T1</v>
      </c>
      <c r="D25" s="69">
        <f>'T - Grasps'!F24</f>
        <v>13</v>
      </c>
      <c r="E25" s="59">
        <f>RANK('raw alpha for graphs'!B24,'raw alpha for graphs'!B$22:B$24)</f>
        <v>1</v>
      </c>
      <c r="F25" s="59">
        <f>RANK('raw alpha for graphs'!C24,'raw alpha for graphs'!C$22:C$24)</f>
        <v>1</v>
      </c>
      <c r="G25" s="59">
        <f>RANK('raw alpha for graphs'!D24,'raw alpha for graphs'!D$22:D$24)</f>
        <v>1</v>
      </c>
      <c r="H25" s="59">
        <f>RANK('raw alpha for graphs'!E24,'raw alpha for graphs'!E$22:E$24)</f>
        <v>1</v>
      </c>
      <c r="I25" s="59">
        <f>RANK('raw alpha for graphs'!F24,'raw alpha for graphs'!F$22:F$24)</f>
        <v>1</v>
      </c>
      <c r="J25" s="59">
        <f>RANK('raw alpha for graphs'!G24,'raw alpha for graphs'!G$22:G$24)</f>
        <v>1</v>
      </c>
      <c r="K25" s="65" t="e">
        <f>INDEX('raw alpha for graphs'!$B$1:$G$1,1,MATCH(MAX('raw alpha for graphs'!$B24:$G24),'raw alpha for graphs'!$B24:$G24,0))</f>
        <v>#VALUE!</v>
      </c>
      <c r="L25" s="60" t="e">
        <f>(INDEX('raw alpha for graphs'!$B$1:$G$1,1,MATCH(MIN('raw alpha for graphs'!$B24:$G24),'raw alpha for graphs'!$B24:$G24,0)))</f>
        <v>#VALUE!</v>
      </c>
      <c r="M25" s="65" t="e">
        <f>INDEX('raw alpha for graphs'!$H$1:$O$1,1,MATCH(MAX('raw alpha for graphs'!$H24:$O24),'raw alpha for graphs'!$H24:$O24,0))</f>
        <v>#VALUE!</v>
      </c>
      <c r="N25" s="60" t="e">
        <f>INDEX('raw alpha for graphs'!$H$1:$O$1,1,MATCH(MIN('raw alpha for graphs'!$H24:$O24),'raw alpha for graphs'!$H24:$O24,0))</f>
        <v>#VALUE!</v>
      </c>
      <c r="O25" s="59" t="str">
        <f>CONCATENATE(formatting!E24+1,"-",formatting!F24+1)</f>
        <v>22-24</v>
      </c>
    </row>
    <row r="26" spans="1:15" ht="90" customHeight="1" thickBot="1" x14ac:dyDescent="0.3">
      <c r="A26" s="177" t="s">
        <v>279</v>
      </c>
      <c r="B26" s="61" t="str">
        <f>'T - Grasps'!B25</f>
        <v>C6</v>
      </c>
      <c r="D26" s="68">
        <f>'T - Grasps'!F25</f>
        <v>5</v>
      </c>
      <c r="E26" s="59">
        <f>RANK('raw alpha for graphs'!B25,'raw alpha for graphs'!B$25:B$28)</f>
        <v>1</v>
      </c>
      <c r="F26" s="59">
        <f>RANK('raw alpha for graphs'!C25,'raw alpha for graphs'!C$25:C$28)</f>
        <v>1</v>
      </c>
      <c r="G26" s="59">
        <f>RANK('raw alpha for graphs'!D25,'raw alpha for graphs'!D$25:D$28)</f>
        <v>1</v>
      </c>
      <c r="H26" s="59">
        <f>RANK('raw alpha for graphs'!E25,'raw alpha for graphs'!E$25:E$28)</f>
        <v>1</v>
      </c>
      <c r="I26" s="59">
        <f>RANK('raw alpha for graphs'!F25,'raw alpha for graphs'!F$25:F$28)</f>
        <v>1</v>
      </c>
      <c r="J26" s="59">
        <f>RANK('raw alpha for graphs'!G25,'raw alpha for graphs'!G$25:G$28)</f>
        <v>1</v>
      </c>
      <c r="K26" s="65" t="e">
        <f>INDEX('raw alpha for graphs'!$B$1:$G$1,1,MATCH(MAX('raw alpha for graphs'!$B25:$G25),'raw alpha for graphs'!$B25:$G25,0))</f>
        <v>#VALUE!</v>
      </c>
      <c r="L26" s="60" t="e">
        <f>(INDEX('raw alpha for graphs'!$B$1:$G$1,1,MATCH(MIN('raw alpha for graphs'!$B25:$G25),'raw alpha for graphs'!$B25:$G25,0)))</f>
        <v>#VALUE!</v>
      </c>
      <c r="M26" s="65" t="e">
        <f>INDEX('raw alpha for graphs'!$H$1:$O$1,1,MATCH(MAX('raw alpha for graphs'!$H25:$O25),'raw alpha for graphs'!$H25:$O25,0))</f>
        <v>#VALUE!</v>
      </c>
      <c r="N26" s="60" t="e">
        <f>INDEX('raw alpha for graphs'!$H$1:$O$1,1,MATCH(MIN('raw alpha for graphs'!$H25:$O25),'raw alpha for graphs'!$H25:$O25,0))</f>
        <v>#VALUE!</v>
      </c>
      <c r="O26" s="135" t="str">
        <f>CONCATENATE(formatting!E25+1,"-",formatting!F25+1)</f>
        <v>25-28</v>
      </c>
    </row>
    <row r="27" spans="1:15" ht="90" customHeight="1" thickBot="1" x14ac:dyDescent="0.3">
      <c r="A27" s="152"/>
      <c r="B27" s="61" t="str">
        <f>'T - Grasps'!B26</f>
        <v>C8</v>
      </c>
      <c r="D27" s="68">
        <f>'T - Grasps'!F26</f>
        <v>3</v>
      </c>
      <c r="E27" s="59">
        <f>RANK('raw alpha for graphs'!B26,'raw alpha for graphs'!B$25:B$28)</f>
        <v>1</v>
      </c>
      <c r="F27" s="59">
        <f>RANK('raw alpha for graphs'!C26,'raw alpha for graphs'!C$25:C$28)</f>
        <v>1</v>
      </c>
      <c r="G27" s="59">
        <f>RANK('raw alpha for graphs'!D26,'raw alpha for graphs'!D$25:D$28)</f>
        <v>1</v>
      </c>
      <c r="H27" s="59">
        <f>RANK('raw alpha for graphs'!E26,'raw alpha for graphs'!E$25:E$28)</f>
        <v>1</v>
      </c>
      <c r="I27" s="59">
        <f>RANK('raw alpha for graphs'!F26,'raw alpha for graphs'!F$25:F$28)</f>
        <v>1</v>
      </c>
      <c r="J27" s="59">
        <f>RANK('raw alpha for graphs'!G26,'raw alpha for graphs'!G$25:G$28)</f>
        <v>1</v>
      </c>
      <c r="K27" s="65" t="e">
        <f>INDEX('raw alpha for graphs'!$B$1:$G$1,1,MATCH(MAX('raw alpha for graphs'!$B26:$G26),'raw alpha for graphs'!$B26:$G26,0))</f>
        <v>#VALUE!</v>
      </c>
      <c r="L27" s="60" t="e">
        <f>(INDEX('raw alpha for graphs'!$B$1:$G$1,1,MATCH(MIN('raw alpha for graphs'!$B26:$G26),'raw alpha for graphs'!$B26:$G26,0)))</f>
        <v>#VALUE!</v>
      </c>
      <c r="M27" s="65" t="e">
        <f>INDEX('raw alpha for graphs'!$H$1:$O$1,1,MATCH(MAX('raw alpha for graphs'!$H26:$O26),'raw alpha for graphs'!$H26:$O26,0))</f>
        <v>#VALUE!</v>
      </c>
      <c r="N27" s="60" t="e">
        <f>INDEX('raw alpha for graphs'!$H$1:$O$1,1,MATCH(MIN('raw alpha for graphs'!$H26:$O26),'raw alpha for graphs'!$H26:$O26,0))</f>
        <v>#VALUE!</v>
      </c>
      <c r="O27" s="135" t="str">
        <f>CONCATENATE(formatting!E26+1,"-",formatting!F26+1)</f>
        <v>25-28</v>
      </c>
    </row>
    <row r="28" spans="1:15" ht="90" customHeight="1" thickBot="1" x14ac:dyDescent="0.3">
      <c r="A28" s="152"/>
      <c r="B28" s="61" t="str">
        <f>'T - Grasps'!B27</f>
        <v>T6</v>
      </c>
      <c r="D28" s="68">
        <f>'T - Grasps'!F27</f>
        <v>8</v>
      </c>
      <c r="E28" s="59">
        <f>RANK('raw alpha for graphs'!B27,'raw alpha for graphs'!B$25:B$28)</f>
        <v>1</v>
      </c>
      <c r="F28" s="59">
        <f>RANK('raw alpha for graphs'!C27,'raw alpha for graphs'!C$25:C$28)</f>
        <v>1</v>
      </c>
      <c r="G28" s="59">
        <f>RANK('raw alpha for graphs'!D27,'raw alpha for graphs'!D$25:D$28)</f>
        <v>1</v>
      </c>
      <c r="H28" s="59">
        <f>RANK('raw alpha for graphs'!E27,'raw alpha for graphs'!E$25:E$28)</f>
        <v>1</v>
      </c>
      <c r="I28" s="59">
        <f>RANK('raw alpha for graphs'!F27,'raw alpha for graphs'!F$25:F$28)</f>
        <v>1</v>
      </c>
      <c r="J28" s="59">
        <f>RANK('raw alpha for graphs'!G27,'raw alpha for graphs'!G$25:G$28)</f>
        <v>1</v>
      </c>
      <c r="K28" s="65" t="e">
        <f>INDEX('raw alpha for graphs'!$B$1:$G$1,1,MATCH(MAX('raw alpha for graphs'!$B27:$G27),'raw alpha for graphs'!$B27:$G27,0))</f>
        <v>#VALUE!</v>
      </c>
      <c r="L28" s="60" t="e">
        <f>(INDEX('raw alpha for graphs'!$B$1:$G$1,1,MATCH(MIN('raw alpha for graphs'!$B27:$G27),'raw alpha for graphs'!$B27:$G27,0)))</f>
        <v>#VALUE!</v>
      </c>
      <c r="M28" s="65" t="e">
        <f>INDEX('raw alpha for graphs'!$H$1:$O$1,1,MATCH(MAX('raw alpha for graphs'!$H27:$O27),'raw alpha for graphs'!$H27:$O27,0))</f>
        <v>#VALUE!</v>
      </c>
      <c r="N28" s="60" t="e">
        <f>INDEX('raw alpha for graphs'!$H$1:$O$1,1,MATCH(MIN('raw alpha for graphs'!$H27:$O27),'raw alpha for graphs'!$H27:$O27,0))</f>
        <v>#VALUE!</v>
      </c>
      <c r="O28" s="135" t="str">
        <f>CONCATENATE(formatting!E27+1,"-",formatting!F27+1)</f>
        <v>25-28</v>
      </c>
    </row>
    <row r="29" spans="1:15" s="59" customFormat="1" ht="90" customHeight="1" thickBot="1" x14ac:dyDescent="0.3">
      <c r="A29" s="153"/>
      <c r="B29" s="70" t="str">
        <f>'T - Grasps'!B28</f>
        <v>T10</v>
      </c>
      <c r="D29" s="69">
        <f>'T - Grasps'!F28</f>
        <v>3</v>
      </c>
      <c r="E29" s="59">
        <f>RANK('raw alpha for graphs'!B28,'raw alpha for graphs'!B$25:B$28)</f>
        <v>1</v>
      </c>
      <c r="F29" s="59">
        <f>RANK('raw alpha for graphs'!C28,'raw alpha for graphs'!C$25:C$28)</f>
        <v>1</v>
      </c>
      <c r="G29" s="59">
        <f>RANK('raw alpha for graphs'!D28,'raw alpha for graphs'!D$25:D$28)</f>
        <v>1</v>
      </c>
      <c r="H29" s="59">
        <f>RANK('raw alpha for graphs'!E28,'raw alpha for graphs'!E$25:E$28)</f>
        <v>1</v>
      </c>
      <c r="I29" s="59">
        <f>RANK('raw alpha for graphs'!F28,'raw alpha for graphs'!F$25:F$28)</f>
        <v>1</v>
      </c>
      <c r="J29" s="59">
        <f>RANK('raw alpha for graphs'!G28,'raw alpha for graphs'!G$25:G$28)</f>
        <v>1</v>
      </c>
      <c r="K29" s="65" t="e">
        <f>INDEX('raw alpha for graphs'!$B$1:$G$1,1,MATCH(MAX('raw alpha for graphs'!$B28:$G28),'raw alpha for graphs'!$B28:$G28,0))</f>
        <v>#VALUE!</v>
      </c>
      <c r="L29" s="60" t="e">
        <f>(INDEX('raw alpha for graphs'!$B$1:$G$1,1,MATCH(MIN('raw alpha for graphs'!$B28:$G28),'raw alpha for graphs'!$B28:$G28,0)))</f>
        <v>#VALUE!</v>
      </c>
      <c r="M29" s="65" t="e">
        <f>INDEX('raw alpha for graphs'!$H$1:$O$1,1,MATCH(MAX('raw alpha for graphs'!$H28:$O28),'raw alpha for graphs'!$H28:$O28,0))</f>
        <v>#VALUE!</v>
      </c>
      <c r="N29" s="60" t="e">
        <f>INDEX('raw alpha for graphs'!$H$1:$O$1,1,MATCH(MIN('raw alpha for graphs'!$H28:$O28),'raw alpha for graphs'!$H28:$O28,0))</f>
        <v>#VALUE!</v>
      </c>
      <c r="O29" s="59" t="str">
        <f>CONCATENATE(formatting!E28+1,"-",formatting!F28+1)</f>
        <v>25-28</v>
      </c>
    </row>
    <row r="30" spans="1:15" ht="90" customHeight="1" thickBot="1" x14ac:dyDescent="0.3">
      <c r="A30" s="177" t="s">
        <v>280</v>
      </c>
      <c r="B30" s="61" t="str">
        <f>'T - Grasps'!B29</f>
        <v>F26</v>
      </c>
      <c r="D30" s="68">
        <f>'T - Grasps'!F29</f>
        <v>3</v>
      </c>
      <c r="E30" s="59">
        <f>RANK('raw alpha for graphs'!B29,'raw alpha for graphs'!B$29:B$31)</f>
        <v>1</v>
      </c>
      <c r="F30" s="59">
        <f>RANK('raw alpha for graphs'!C29,'raw alpha for graphs'!C$29:C$31)</f>
        <v>1</v>
      </c>
      <c r="G30" s="59">
        <f>RANK('raw alpha for graphs'!D29,'raw alpha for graphs'!D$29:D$31)</f>
        <v>1</v>
      </c>
      <c r="H30" s="59">
        <f>RANK('raw alpha for graphs'!E29,'raw alpha for graphs'!E$29:E$31)</f>
        <v>1</v>
      </c>
      <c r="I30" s="59">
        <f>RANK('raw alpha for graphs'!F29,'raw alpha for graphs'!F$29:F$31)</f>
        <v>1</v>
      </c>
      <c r="J30" s="59">
        <f>RANK('raw alpha for graphs'!G29,'raw alpha for graphs'!G$29:G$31)</f>
        <v>1</v>
      </c>
      <c r="K30" s="65" t="e">
        <f>INDEX('raw alpha for graphs'!$B$1:$G$1,1,MATCH(MAX('raw alpha for graphs'!$B29:$G29),'raw alpha for graphs'!$B29:$G29,0))</f>
        <v>#VALUE!</v>
      </c>
      <c r="L30" s="60" t="e">
        <f>(INDEX('raw alpha for graphs'!$B$1:$G$1,1,MATCH(MIN('raw alpha for graphs'!$B29:$G29),'raw alpha for graphs'!$B29:$G29,0)))</f>
        <v>#VALUE!</v>
      </c>
      <c r="M30" s="65" t="e">
        <f>INDEX('raw alpha for graphs'!$H$1:$O$1,1,MATCH(MAX('raw alpha for graphs'!$H29:$O29),'raw alpha for graphs'!$H29:$O29,0))</f>
        <v>#VALUE!</v>
      </c>
      <c r="N30" s="60" t="e">
        <f>INDEX('raw alpha for graphs'!$H$1:$O$1,1,MATCH(MIN('raw alpha for graphs'!$H29:$O29),'raw alpha for graphs'!$H29:$O29,0))</f>
        <v>#VALUE!</v>
      </c>
      <c r="O30" s="135" t="str">
        <f>CONCATENATE(formatting!E29+1,"-",formatting!F29+1)</f>
        <v>29-31</v>
      </c>
    </row>
    <row r="31" spans="1:15" ht="90" customHeight="1" thickBot="1" x14ac:dyDescent="0.3">
      <c r="A31" s="152"/>
      <c r="B31" s="61" t="str">
        <f>'T - Grasps'!B30</f>
        <v>T10</v>
      </c>
      <c r="D31" s="68">
        <f>'T - Grasps'!F30</f>
        <v>3</v>
      </c>
      <c r="E31" s="59">
        <f>RANK('raw alpha for graphs'!B30,'raw alpha for graphs'!B$29:B$31)</f>
        <v>1</v>
      </c>
      <c r="F31" s="59">
        <f>RANK('raw alpha for graphs'!C30,'raw alpha for graphs'!C$29:C$31)</f>
        <v>1</v>
      </c>
      <c r="G31" s="59">
        <f>RANK('raw alpha for graphs'!D30,'raw alpha for graphs'!D$29:D$31)</f>
        <v>1</v>
      </c>
      <c r="H31" s="59">
        <f>RANK('raw alpha for graphs'!E30,'raw alpha for graphs'!E$29:E$31)</f>
        <v>1</v>
      </c>
      <c r="I31" s="59">
        <f>RANK('raw alpha for graphs'!F30,'raw alpha for graphs'!F$29:F$31)</f>
        <v>1</v>
      </c>
      <c r="J31" s="59">
        <f>RANK('raw alpha for graphs'!G30,'raw alpha for graphs'!G$29:G$31)</f>
        <v>1</v>
      </c>
      <c r="K31" s="65" t="e">
        <f>INDEX('raw alpha for graphs'!$B$1:$G$1,1,MATCH(MAX('raw alpha for graphs'!$B30:$G30),'raw alpha for graphs'!$B30:$G30,0))</f>
        <v>#VALUE!</v>
      </c>
      <c r="L31" s="60" t="e">
        <f>(INDEX('raw alpha for graphs'!$B$1:$G$1,1,MATCH(MIN('raw alpha for graphs'!$B30:$G30),'raw alpha for graphs'!$B30:$G30,0)))</f>
        <v>#VALUE!</v>
      </c>
      <c r="M31" s="65" t="e">
        <f>INDEX('raw alpha for graphs'!$H$1:$O$1,1,MATCH(MAX('raw alpha for graphs'!$H30:$O30),'raw alpha for graphs'!$H30:$O30,0))</f>
        <v>#VALUE!</v>
      </c>
      <c r="N31" s="60" t="e">
        <f>INDEX('raw alpha for graphs'!$H$1:$O$1,1,MATCH(MIN('raw alpha for graphs'!$H30:$O30),'raw alpha for graphs'!$H30:$O30,0))</f>
        <v>#VALUE!</v>
      </c>
      <c r="O31" s="135" t="str">
        <f>CONCATENATE(formatting!E30+1,"-",formatting!F30+1)</f>
        <v>29-31</v>
      </c>
    </row>
    <row r="32" spans="1:15" s="59" customFormat="1" ht="90" customHeight="1" thickBot="1" x14ac:dyDescent="0.3">
      <c r="A32" s="153"/>
      <c r="B32" s="70" t="str">
        <f>'T - Grasps'!B31</f>
        <v>T16</v>
      </c>
      <c r="D32" s="69">
        <f>'T - Grasps'!F31</f>
        <v>5</v>
      </c>
      <c r="E32" s="59">
        <f>RANK('raw alpha for graphs'!B31,'raw alpha for graphs'!B$29:B$31)</f>
        <v>1</v>
      </c>
      <c r="F32" s="59">
        <f>RANK('raw alpha for graphs'!C31,'raw alpha for graphs'!C$29:C$31)</f>
        <v>1</v>
      </c>
      <c r="G32" s="59">
        <f>RANK('raw alpha for graphs'!D31,'raw alpha for graphs'!D$29:D$31)</f>
        <v>1</v>
      </c>
      <c r="H32" s="59">
        <f>RANK('raw alpha for graphs'!E31,'raw alpha for graphs'!E$29:E$31)</f>
        <v>1</v>
      </c>
      <c r="I32" s="59">
        <f>RANK('raw alpha for graphs'!F31,'raw alpha for graphs'!F$29:F$31)</f>
        <v>1</v>
      </c>
      <c r="J32" s="59">
        <f>RANK('raw alpha for graphs'!G31,'raw alpha for graphs'!G$29:G$31)</f>
        <v>1</v>
      </c>
      <c r="K32" s="65" t="e">
        <f>INDEX('raw alpha for graphs'!$B$1:$G$1,1,MATCH(MAX('raw alpha for graphs'!$B31:$G31),'raw alpha for graphs'!$B31:$G31,0))</f>
        <v>#VALUE!</v>
      </c>
      <c r="L32" s="60" t="e">
        <f>(INDEX('raw alpha for graphs'!$B$1:$G$1,1,MATCH(MIN('raw alpha for graphs'!$B31:$G31),'raw alpha for graphs'!$B31:$G31,0)))</f>
        <v>#VALUE!</v>
      </c>
      <c r="M32" s="65" t="e">
        <f>INDEX('raw alpha for graphs'!$H$1:$O$1,1,MATCH(MAX('raw alpha for graphs'!$H31:$O31),'raw alpha for graphs'!$H31:$O31,0))</f>
        <v>#VALUE!</v>
      </c>
      <c r="N32" s="60" t="e">
        <f>INDEX('raw alpha for graphs'!$H$1:$O$1,1,MATCH(MIN('raw alpha for graphs'!$H31:$O31),'raw alpha for graphs'!$H31:$O31,0))</f>
        <v>#VALUE!</v>
      </c>
      <c r="O32" s="59" t="str">
        <f>CONCATENATE(formatting!E31+1,"-",formatting!F31+1)</f>
        <v>29-31</v>
      </c>
    </row>
    <row r="33" spans="1:15" ht="90" customHeight="1" thickBot="1" x14ac:dyDescent="0.3">
      <c r="A33" s="177" t="s">
        <v>281</v>
      </c>
      <c r="B33" s="61" t="str">
        <f>'T - Grasps'!B32</f>
        <v>C8</v>
      </c>
      <c r="D33" s="68">
        <f>'T - Grasps'!F32</f>
        <v>3</v>
      </c>
      <c r="E33" s="59">
        <f>RANK('raw alpha for graphs'!B32,'raw alpha for graphs'!B$32:B$33)</f>
        <v>1</v>
      </c>
      <c r="F33" s="59">
        <f>RANK('raw alpha for graphs'!C32,'raw alpha for graphs'!C$32:C$33)</f>
        <v>1</v>
      </c>
      <c r="G33" s="59">
        <f>RANK('raw alpha for graphs'!D32,'raw alpha for graphs'!D$32:D$33)</f>
        <v>1</v>
      </c>
      <c r="H33" s="59">
        <f>RANK('raw alpha for graphs'!E32,'raw alpha for graphs'!E$32:E$33)</f>
        <v>1</v>
      </c>
      <c r="I33" s="59">
        <f>RANK('raw alpha for graphs'!F32,'raw alpha for graphs'!F$32:F$33)</f>
        <v>1</v>
      </c>
      <c r="J33" s="59">
        <f>RANK('raw alpha for graphs'!G32,'raw alpha for graphs'!G$32:G$33)</f>
        <v>1</v>
      </c>
      <c r="K33" s="65" t="e">
        <f>INDEX('raw alpha for graphs'!$B$1:$G$1,1,MATCH(MAX('raw alpha for graphs'!$B32:$G32),'raw alpha for graphs'!$B32:$G32,0))</f>
        <v>#VALUE!</v>
      </c>
      <c r="L33" s="60" t="e">
        <f>(INDEX('raw alpha for graphs'!$B$1:$G$1,1,MATCH(MIN('raw alpha for graphs'!$B32:$G32),'raw alpha for graphs'!$B32:$G32,0)))</f>
        <v>#VALUE!</v>
      </c>
      <c r="M33" s="65" t="e">
        <f>INDEX('raw alpha for graphs'!$H$1:$O$1,1,MATCH(MAX('raw alpha for graphs'!$H32:$O32),'raw alpha for graphs'!$H32:$O32,0))</f>
        <v>#VALUE!</v>
      </c>
      <c r="N33" s="60" t="e">
        <f>INDEX('raw alpha for graphs'!$H$1:$O$1,1,MATCH(MIN('raw alpha for graphs'!$H32:$O32),'raw alpha for graphs'!$H32:$O32,0))</f>
        <v>#VALUE!</v>
      </c>
      <c r="O33" s="135" t="str">
        <f>CONCATENATE(formatting!E32+1,"-",formatting!F32+1)</f>
        <v>32-33</v>
      </c>
    </row>
    <row r="34" spans="1:15" s="59" customFormat="1" ht="90" customHeight="1" thickBot="1" x14ac:dyDescent="0.3">
      <c r="A34" s="153"/>
      <c r="B34" s="70" t="str">
        <f>'T - Grasps'!B33</f>
        <v>T10</v>
      </c>
      <c r="D34" s="69">
        <f>'T - Grasps'!F33</f>
        <v>3</v>
      </c>
      <c r="E34" s="59">
        <f>RANK('raw alpha for graphs'!B33,'raw alpha for graphs'!B$32:B$33)</f>
        <v>1</v>
      </c>
      <c r="F34" s="59">
        <f>RANK('raw alpha for graphs'!C33,'raw alpha for graphs'!C$32:C$33)</f>
        <v>1</v>
      </c>
      <c r="G34" s="59">
        <f>RANK('raw alpha for graphs'!D33,'raw alpha for graphs'!D$32:D$33)</f>
        <v>1</v>
      </c>
      <c r="H34" s="59">
        <f>RANK('raw alpha for graphs'!E33,'raw alpha for graphs'!E$32:E$33)</f>
        <v>1</v>
      </c>
      <c r="I34" s="59">
        <f>RANK('raw alpha for graphs'!F33,'raw alpha for graphs'!F$32:F$33)</f>
        <v>1</v>
      </c>
      <c r="J34" s="59">
        <f>RANK('raw alpha for graphs'!G33,'raw alpha for graphs'!G$32:G$33)</f>
        <v>1</v>
      </c>
      <c r="K34" s="65" t="e">
        <f>INDEX('raw alpha for graphs'!$B$1:$G$1,1,MATCH(MAX('raw alpha for graphs'!$B33:$G33),'raw alpha for graphs'!$B33:$G33,0))</f>
        <v>#VALUE!</v>
      </c>
      <c r="L34" s="60" t="e">
        <f>(INDEX('raw alpha for graphs'!$B$1:$G$1,1,MATCH(MIN('raw alpha for graphs'!$B33:$G33),'raw alpha for graphs'!$B33:$G33,0)))</f>
        <v>#VALUE!</v>
      </c>
      <c r="M34" s="65" t="e">
        <f>INDEX('raw alpha for graphs'!$H$1:$O$1,1,MATCH(MAX('raw alpha for graphs'!$H33:$O33),'raw alpha for graphs'!$H33:$O33,0))</f>
        <v>#VALUE!</v>
      </c>
      <c r="N34" s="60" t="e">
        <f>INDEX('raw alpha for graphs'!$H$1:$O$1,1,MATCH(MIN('raw alpha for graphs'!$H33:$O33),'raw alpha for graphs'!$H33:$O33,0))</f>
        <v>#VALUE!</v>
      </c>
      <c r="O34" s="59" t="str">
        <f>CONCATENATE(formatting!E33+1,"-",formatting!F33+1)</f>
        <v>32-33</v>
      </c>
    </row>
    <row r="35" spans="1:15" ht="90" customHeight="1" thickBot="1" x14ac:dyDescent="0.3">
      <c r="A35" s="177" t="s">
        <v>282</v>
      </c>
      <c r="B35" s="61" t="str">
        <f>'T - Grasps'!B34</f>
        <v>C6</v>
      </c>
      <c r="D35" s="69">
        <f>'T - Grasps'!F34</f>
        <v>5</v>
      </c>
      <c r="E35" s="59">
        <f>RANK('raw alpha for graphs'!B34,'raw alpha for graphs'!B$34:B$38)</f>
        <v>1</v>
      </c>
      <c r="F35" s="59">
        <f>RANK('raw alpha for graphs'!C34,'raw alpha for graphs'!C$34:C$38)</f>
        <v>1</v>
      </c>
      <c r="G35" s="59">
        <f>RANK('raw alpha for graphs'!D34,'raw alpha for graphs'!D$34:D$38)</f>
        <v>1</v>
      </c>
      <c r="H35" s="59">
        <f>RANK('raw alpha for graphs'!E34,'raw alpha for graphs'!E$34:E$38)</f>
        <v>1</v>
      </c>
      <c r="I35" s="59">
        <f>RANK('raw alpha for graphs'!F34,'raw alpha for graphs'!F$34:F$38)</f>
        <v>1</v>
      </c>
      <c r="J35" s="59">
        <f>RANK('raw alpha for graphs'!G34,'raw alpha for graphs'!G$34:G$38)</f>
        <v>1</v>
      </c>
      <c r="K35" s="65" t="e">
        <f>INDEX('raw alpha for graphs'!$B$1:$G$1,1,MATCH(MAX('raw alpha for graphs'!$B34:$G34),'raw alpha for graphs'!$B34:$G34,0))</f>
        <v>#VALUE!</v>
      </c>
      <c r="L35" s="60" t="e">
        <f>(INDEX('raw alpha for graphs'!$B$1:$G$1,1,MATCH(MIN('raw alpha for graphs'!$B34:$G34),'raw alpha for graphs'!$B34:$G34,0)))</f>
        <v>#VALUE!</v>
      </c>
      <c r="M35" s="65" t="e">
        <f>INDEX('raw alpha for graphs'!$H$1:$O$1,1,MATCH(MAX('raw alpha for graphs'!$H34:$O34),'raw alpha for graphs'!$H34:$O34,0))</f>
        <v>#VALUE!</v>
      </c>
      <c r="N35" s="60" t="e">
        <f>INDEX('raw alpha for graphs'!$H$1:$O$1,1,MATCH(MIN('raw alpha for graphs'!$H34:$O34),'raw alpha for graphs'!$H34:$O34,0))</f>
        <v>#VALUE!</v>
      </c>
      <c r="O35" s="135" t="str">
        <f>CONCATENATE(formatting!E34+1,"-",formatting!F34+1)</f>
        <v>34-38</v>
      </c>
    </row>
    <row r="36" spans="1:15" ht="90" customHeight="1" thickBot="1" x14ac:dyDescent="0.3">
      <c r="A36" s="152"/>
      <c r="B36" s="61" t="str">
        <f>'T - Grasps'!B35</f>
        <v>T1</v>
      </c>
      <c r="D36" s="69">
        <f>'T - Grasps'!F35</f>
        <v>13</v>
      </c>
      <c r="E36" s="59">
        <f>RANK('raw alpha for graphs'!B35,'raw alpha for graphs'!B$34:B$38)</f>
        <v>1</v>
      </c>
      <c r="F36" s="59">
        <f>RANK('raw alpha for graphs'!C35,'raw alpha for graphs'!C$34:C$38)</f>
        <v>1</v>
      </c>
      <c r="G36" s="59">
        <f>RANK('raw alpha for graphs'!D35,'raw alpha for graphs'!D$34:D$38)</f>
        <v>1</v>
      </c>
      <c r="H36" s="59">
        <f>RANK('raw alpha for graphs'!E35,'raw alpha for graphs'!E$34:E$38)</f>
        <v>1</v>
      </c>
      <c r="I36" s="59">
        <f>RANK('raw alpha for graphs'!F35,'raw alpha for graphs'!F$34:F$38)</f>
        <v>1</v>
      </c>
      <c r="J36" s="59">
        <f>RANK('raw alpha for graphs'!G35,'raw alpha for graphs'!G$34:G$38)</f>
        <v>1</v>
      </c>
      <c r="K36" s="65" t="e">
        <f>INDEX('raw alpha for graphs'!$B$1:$G$1,1,MATCH(MAX('raw alpha for graphs'!$B35:$G35),'raw alpha for graphs'!$B35:$G35,0))</f>
        <v>#VALUE!</v>
      </c>
      <c r="L36" s="60" t="e">
        <f>(INDEX('raw alpha for graphs'!$B$1:$G$1,1,MATCH(MIN('raw alpha for graphs'!$B35:$G35),'raw alpha for graphs'!$B35:$G35,0)))</f>
        <v>#VALUE!</v>
      </c>
      <c r="M36" s="65" t="e">
        <f>INDEX('raw alpha for graphs'!$H$1:$O$1,1,MATCH(MAX('raw alpha for graphs'!$H35:$O35),'raw alpha for graphs'!$H35:$O35,0))</f>
        <v>#VALUE!</v>
      </c>
      <c r="N36" s="60" t="e">
        <f>INDEX('raw alpha for graphs'!$H$1:$O$1,1,MATCH(MIN('raw alpha for graphs'!$H35:$O35),'raw alpha for graphs'!$H35:$O35,0))</f>
        <v>#VALUE!</v>
      </c>
      <c r="O36" s="135" t="str">
        <f>CONCATENATE(formatting!E35+1,"-",formatting!F35+1)</f>
        <v>34-38</v>
      </c>
    </row>
    <row r="37" spans="1:15" ht="90" customHeight="1" thickBot="1" x14ac:dyDescent="0.3">
      <c r="A37" s="152"/>
      <c r="B37" s="61" t="str">
        <f>'T - Grasps'!B36</f>
        <v>T2</v>
      </c>
      <c r="D37" s="68">
        <f>'T - Grasps'!F36</f>
        <v>2</v>
      </c>
      <c r="E37" s="59">
        <f>RANK('raw alpha for graphs'!B36,'raw alpha for graphs'!B$34:B$38)</f>
        <v>1</v>
      </c>
      <c r="F37" s="59">
        <f>RANK('raw alpha for graphs'!C36,'raw alpha for graphs'!C$34:C$38)</f>
        <v>1</v>
      </c>
      <c r="G37" s="59">
        <f>RANK('raw alpha for graphs'!D36,'raw alpha for graphs'!D$34:D$38)</f>
        <v>1</v>
      </c>
      <c r="H37" s="59">
        <f>RANK('raw alpha for graphs'!E36,'raw alpha for graphs'!E$34:E$38)</f>
        <v>1</v>
      </c>
      <c r="I37" s="59">
        <f>RANK('raw alpha for graphs'!F36,'raw alpha for graphs'!F$34:F$38)</f>
        <v>1</v>
      </c>
      <c r="J37" s="59">
        <f>RANK('raw alpha for graphs'!G36,'raw alpha for graphs'!G$34:G$38)</f>
        <v>1</v>
      </c>
      <c r="K37" s="65" t="e">
        <f>INDEX('raw alpha for graphs'!$B$1:$G$1,1,MATCH(MAX('raw alpha for graphs'!$B36:$G36),'raw alpha for graphs'!$B36:$G36,0))</f>
        <v>#VALUE!</v>
      </c>
      <c r="L37" s="60" t="e">
        <f>(INDEX('raw alpha for graphs'!$B$1:$G$1,1,MATCH(MIN('raw alpha for graphs'!$B36:$G36),'raw alpha for graphs'!$B36:$G36,0)))</f>
        <v>#VALUE!</v>
      </c>
      <c r="M37" s="65" t="e">
        <f>INDEX('raw alpha for graphs'!$H$1:$O$1,1,MATCH(MAX('raw alpha for graphs'!$H36:$O36),'raw alpha for graphs'!$H36:$O36,0))</f>
        <v>#VALUE!</v>
      </c>
      <c r="N37" s="60" t="e">
        <f>INDEX('raw alpha for graphs'!$H$1:$O$1,1,MATCH(MIN('raw alpha for graphs'!$H36:$O36),'raw alpha for graphs'!$H36:$O36,0))</f>
        <v>#VALUE!</v>
      </c>
      <c r="O37" s="135" t="str">
        <f>CONCATENATE(formatting!E36+1,"-",formatting!F36+1)</f>
        <v>34-38</v>
      </c>
    </row>
    <row r="38" spans="1:15" ht="90" customHeight="1" thickBot="1" x14ac:dyDescent="0.3">
      <c r="A38" s="152"/>
      <c r="B38" s="61" t="str">
        <f>'T - Grasps'!B37</f>
        <v>T17</v>
      </c>
      <c r="D38" s="68">
        <f>'T - Grasps'!F37</f>
        <v>5</v>
      </c>
      <c r="E38" s="59">
        <f>RANK('raw alpha for graphs'!B37,'raw alpha for graphs'!B$34:B$38)</f>
        <v>1</v>
      </c>
      <c r="F38" s="59">
        <f>RANK('raw alpha for graphs'!C37,'raw alpha for graphs'!C$34:C$38)</f>
        <v>1</v>
      </c>
      <c r="G38" s="59">
        <f>RANK('raw alpha for graphs'!D37,'raw alpha for graphs'!D$34:D$38)</f>
        <v>1</v>
      </c>
      <c r="H38" s="59">
        <f>RANK('raw alpha for graphs'!E37,'raw alpha for graphs'!E$34:E$38)</f>
        <v>1</v>
      </c>
      <c r="I38" s="59">
        <f>RANK('raw alpha for graphs'!F37,'raw alpha for graphs'!F$34:F$38)</f>
        <v>1</v>
      </c>
      <c r="J38" s="59">
        <f>RANK('raw alpha for graphs'!G37,'raw alpha for graphs'!G$34:G$38)</f>
        <v>1</v>
      </c>
      <c r="K38" s="65" t="e">
        <f>INDEX('raw alpha for graphs'!$B$1:$G$1,1,MATCH(MAX('raw alpha for graphs'!$B37:$G37),'raw alpha for graphs'!$B37:$G37,0))</f>
        <v>#VALUE!</v>
      </c>
      <c r="L38" s="60" t="e">
        <f>(INDEX('raw alpha for graphs'!$B$1:$G$1,1,MATCH(MIN('raw alpha for graphs'!$B37:$G37),'raw alpha for graphs'!$B37:$G37,0)))</f>
        <v>#VALUE!</v>
      </c>
      <c r="M38" s="65" t="e">
        <f>INDEX('raw alpha for graphs'!$H$1:$O$1,1,MATCH(MAX('raw alpha for graphs'!$H37:$O37),'raw alpha for graphs'!$H37:$O37,0))</f>
        <v>#VALUE!</v>
      </c>
      <c r="N38" s="60" t="e">
        <f>INDEX('raw alpha for graphs'!$H$1:$O$1,1,MATCH(MIN('raw alpha for graphs'!$H37:$O37),'raw alpha for graphs'!$H37:$O37,0))</f>
        <v>#VALUE!</v>
      </c>
      <c r="O38" s="135" t="str">
        <f>CONCATENATE(formatting!E37+1,"-",formatting!F37+1)</f>
        <v>34-38</v>
      </c>
    </row>
    <row r="39" spans="1:15" s="59" customFormat="1" ht="90" customHeight="1" thickBot="1" x14ac:dyDescent="0.3">
      <c r="A39" s="153"/>
      <c r="B39" s="61" t="str">
        <f>'T - Grasps'!B38</f>
        <v>T20</v>
      </c>
      <c r="D39" s="69">
        <f>'T - Grasps'!F38</f>
        <v>8</v>
      </c>
      <c r="E39" s="59">
        <f>RANK('raw alpha for graphs'!B38,'raw alpha for graphs'!B$34:B$38)</f>
        <v>1</v>
      </c>
      <c r="F39" s="59">
        <f>RANK('raw alpha for graphs'!C38,'raw alpha for graphs'!C$34:C$38)</f>
        <v>1</v>
      </c>
      <c r="G39" s="59">
        <f>RANK('raw alpha for graphs'!D38,'raw alpha for graphs'!D$34:D$38)</f>
        <v>1</v>
      </c>
      <c r="H39" s="59">
        <f>RANK('raw alpha for graphs'!E38,'raw alpha for graphs'!E$34:E$38)</f>
        <v>1</v>
      </c>
      <c r="I39" s="59">
        <f>RANK('raw alpha for graphs'!F38,'raw alpha for graphs'!F$34:F$38)</f>
        <v>1</v>
      </c>
      <c r="J39" s="59">
        <f>RANK('raw alpha for graphs'!G38,'raw alpha for graphs'!G$34:G$38)</f>
        <v>1</v>
      </c>
      <c r="K39" s="65" t="e">
        <f>INDEX('raw alpha for graphs'!$B$1:$G$1,1,MATCH(MAX('raw alpha for graphs'!$B38:$G38),'raw alpha for graphs'!$B38:$G38,0))</f>
        <v>#VALUE!</v>
      </c>
      <c r="L39" s="60" t="e">
        <f>(INDEX('raw alpha for graphs'!$B$1:$G$1,1,MATCH(MIN('raw alpha for graphs'!$B38:$G38),'raw alpha for graphs'!$B38:$G38,0)))</f>
        <v>#VALUE!</v>
      </c>
      <c r="M39" s="65" t="e">
        <f>INDEX('raw alpha for graphs'!$H$1:$O$1,1,MATCH(MAX('raw alpha for graphs'!$H38:$O38),'raw alpha for graphs'!$H38:$O38,0))</f>
        <v>#VALUE!</v>
      </c>
      <c r="N39" s="60" t="e">
        <f>INDEX('raw alpha for graphs'!$H$1:$O$1,1,MATCH(MIN('raw alpha for graphs'!$H38:$O38),'raw alpha for graphs'!$H38:$O38,0))</f>
        <v>#VALUE!</v>
      </c>
      <c r="O39" s="59" t="str">
        <f>CONCATENATE(formatting!E38+1,"-",formatting!F38+1)</f>
        <v>34-38</v>
      </c>
    </row>
    <row r="40" spans="1:15" ht="90" customHeight="1" thickBot="1" x14ac:dyDescent="0.3">
      <c r="A40" s="177" t="s">
        <v>283</v>
      </c>
      <c r="B40" s="61" t="str">
        <f>'T - Grasps'!B39</f>
        <v>C8</v>
      </c>
      <c r="D40" s="68">
        <f>'T - Grasps'!F39</f>
        <v>3</v>
      </c>
      <c r="E40" s="59">
        <f>RANK('raw alpha for graphs'!B39,'raw alpha for graphs'!B$39:B$41)</f>
        <v>1</v>
      </c>
      <c r="F40" s="59">
        <f>RANK('raw alpha for graphs'!C39,'raw alpha for graphs'!C$39:C$41)</f>
        <v>1</v>
      </c>
      <c r="G40" s="59">
        <f>RANK('raw alpha for graphs'!D39,'raw alpha for graphs'!D$39:D$41)</f>
        <v>1</v>
      </c>
      <c r="H40" s="59">
        <f>RANK('raw alpha for graphs'!E39,'raw alpha for graphs'!E$39:E$41)</f>
        <v>1</v>
      </c>
      <c r="I40" s="59">
        <f>RANK('raw alpha for graphs'!F39,'raw alpha for graphs'!F$39:F$41)</f>
        <v>1</v>
      </c>
      <c r="J40" s="59">
        <f>RANK('raw alpha for graphs'!G39,'raw alpha for graphs'!G$39:G$41)</f>
        <v>1</v>
      </c>
      <c r="K40" s="65" t="e">
        <f>INDEX('raw alpha for graphs'!$B$1:$G$1,1,MATCH(MAX('raw alpha for graphs'!$B39:$G39),'raw alpha for graphs'!$B39:$G39,0))</f>
        <v>#VALUE!</v>
      </c>
      <c r="L40" s="60" t="e">
        <f>(INDEX('raw alpha for graphs'!$B$1:$G$1,1,MATCH(MIN('raw alpha for graphs'!$B39:$G39),'raw alpha for graphs'!$B39:$G39,0)))</f>
        <v>#VALUE!</v>
      </c>
      <c r="M40" s="65" t="e">
        <f>INDEX('raw alpha for graphs'!$H$1:$O$1,1,MATCH(MAX('raw alpha for graphs'!$H39:$O39),'raw alpha for graphs'!$H39:$O39,0))</f>
        <v>#VALUE!</v>
      </c>
      <c r="N40" s="60" t="e">
        <f>INDEX('raw alpha for graphs'!$H$1:$O$1,1,MATCH(MIN('raw alpha for graphs'!$H39:$O39),'raw alpha for graphs'!$H39:$O39,0))</f>
        <v>#VALUE!</v>
      </c>
      <c r="O40" s="59" t="str">
        <f>CONCATENATE(formatting!E39+1,"-",formatting!F39+1)</f>
        <v>39-41</v>
      </c>
    </row>
    <row r="41" spans="1:15" ht="90" customHeight="1" thickBot="1" x14ac:dyDescent="0.3">
      <c r="A41" s="152"/>
      <c r="B41" s="61" t="str">
        <f>'T - Grasps'!B40</f>
        <v>C9</v>
      </c>
      <c r="D41" s="68">
        <f>'T - Grasps'!F40</f>
        <v>2</v>
      </c>
      <c r="E41" s="59">
        <f>RANK('raw alpha for graphs'!B40,'raw alpha for graphs'!B$39:B$41)</f>
        <v>1</v>
      </c>
      <c r="F41" s="59">
        <f>RANK('raw alpha for graphs'!C40,'raw alpha for graphs'!C$39:C$41)</f>
        <v>1</v>
      </c>
      <c r="G41" s="59">
        <f>RANK('raw alpha for graphs'!D40,'raw alpha for graphs'!D$39:D$41)</f>
        <v>1</v>
      </c>
      <c r="H41" s="59">
        <f>RANK('raw alpha for graphs'!E40,'raw alpha for graphs'!E$39:E$41)</f>
        <v>1</v>
      </c>
      <c r="I41" s="59">
        <f>RANK('raw alpha for graphs'!F40,'raw alpha for graphs'!F$39:F$41)</f>
        <v>1</v>
      </c>
      <c r="J41" s="59">
        <f>RANK('raw alpha for graphs'!G40,'raw alpha for graphs'!G$39:G$41)</f>
        <v>1</v>
      </c>
      <c r="K41" s="65" t="e">
        <f>INDEX('raw alpha for graphs'!$B$1:$G$1,1,MATCH(MAX('raw alpha for graphs'!$B40:$G40),'raw alpha for graphs'!$B40:$G40,0))</f>
        <v>#VALUE!</v>
      </c>
      <c r="L41" s="60" t="e">
        <f>(INDEX('raw alpha for graphs'!$B$1:$G$1,1,MATCH(MIN('raw alpha for graphs'!$B40:$G40),'raw alpha for graphs'!$B40:$G40,0)))</f>
        <v>#VALUE!</v>
      </c>
      <c r="M41" s="65" t="e">
        <f>INDEX('raw alpha for graphs'!$H$1:$O$1,1,MATCH(MAX('raw alpha for graphs'!$H40:$O40),'raw alpha for graphs'!$H40:$O40,0))</f>
        <v>#VALUE!</v>
      </c>
      <c r="N41" s="60" t="e">
        <f>INDEX('raw alpha for graphs'!$H$1:$O$1,1,MATCH(MIN('raw alpha for graphs'!$H40:$O40),'raw alpha for graphs'!$H40:$O40,0))</f>
        <v>#VALUE!</v>
      </c>
      <c r="O41" s="59" t="str">
        <f>CONCATENATE(formatting!E40+1,"-",formatting!F40+1)</f>
        <v>39-41</v>
      </c>
    </row>
    <row r="42" spans="1:15" s="59" customFormat="1" ht="90" customHeight="1" thickBot="1" x14ac:dyDescent="0.3">
      <c r="A42" s="153"/>
      <c r="B42" s="61" t="str">
        <f>'T - Grasps'!B41</f>
        <v>F26</v>
      </c>
      <c r="D42" s="69">
        <f>'T - Grasps'!F41</f>
        <v>5</v>
      </c>
      <c r="E42" s="59">
        <f>RANK('raw alpha for graphs'!B41,'raw alpha for graphs'!B$39:B$41)</f>
        <v>1</v>
      </c>
      <c r="F42" s="59">
        <f>RANK('raw alpha for graphs'!C41,'raw alpha for graphs'!C$39:C$41)</f>
        <v>1</v>
      </c>
      <c r="G42" s="59">
        <f>RANK('raw alpha for graphs'!D41,'raw alpha for graphs'!D$39:D$41)</f>
        <v>1</v>
      </c>
      <c r="H42" s="59">
        <f>RANK('raw alpha for graphs'!E41,'raw alpha for graphs'!E$39:E$41)</f>
        <v>1</v>
      </c>
      <c r="I42" s="59">
        <f>RANK('raw alpha for graphs'!F41,'raw alpha for graphs'!F$39:F$41)</f>
        <v>1</v>
      </c>
      <c r="J42" s="59">
        <f>RANK('raw alpha for graphs'!G41,'raw alpha for graphs'!G$39:G$41)</f>
        <v>1</v>
      </c>
      <c r="K42" s="65" t="e">
        <f>INDEX('raw alpha for graphs'!$B$1:$G$1,1,MATCH(MAX('raw alpha for graphs'!$B41:$G41),'raw alpha for graphs'!$B41:$G41,0))</f>
        <v>#VALUE!</v>
      </c>
      <c r="L42" s="60" t="e">
        <f>(INDEX('raw alpha for graphs'!$B$1:$G$1,1,MATCH(MIN('raw alpha for graphs'!$B41:$G41),'raw alpha for graphs'!$B41:$G41,0)))</f>
        <v>#VALUE!</v>
      </c>
      <c r="M42" s="65" t="e">
        <f>INDEX('raw alpha for graphs'!$H$1:$O$1,1,MATCH(MAX('raw alpha for graphs'!$H41:$O41),'raw alpha for graphs'!$H41:$O41,0))</f>
        <v>#VALUE!</v>
      </c>
      <c r="N42" s="60" t="e">
        <f>INDEX('raw alpha for graphs'!$H$1:$O$1,1,MATCH(MIN('raw alpha for graphs'!$H41:$O41),'raw alpha for graphs'!$H41:$O41,0))</f>
        <v>#VALUE!</v>
      </c>
      <c r="O42" s="59" t="str">
        <f>CONCATENATE(formatting!E41+1,"-",formatting!F41+1)</f>
        <v>39-41</v>
      </c>
    </row>
    <row r="43" spans="1:15" ht="90" customHeight="1" thickBot="1" x14ac:dyDescent="0.3">
      <c r="A43" s="177" t="s">
        <v>284</v>
      </c>
      <c r="B43" s="61" t="str">
        <f>'T - Grasps'!B42</f>
        <v>C9</v>
      </c>
      <c r="D43" s="68">
        <f>'T - Grasps'!F42</f>
        <v>2</v>
      </c>
      <c r="E43" s="59">
        <f>RANK('raw alpha for graphs'!B42,'raw alpha for graphs'!B$42:B$43)</f>
        <v>1</v>
      </c>
      <c r="F43" s="59">
        <f>RANK('raw alpha for graphs'!C42,'raw alpha for graphs'!C$42:C$43)</f>
        <v>1</v>
      </c>
      <c r="G43" s="59">
        <f>RANK('raw alpha for graphs'!D42,'raw alpha for graphs'!D$42:D$43)</f>
        <v>1</v>
      </c>
      <c r="H43" s="59">
        <f>RANK('raw alpha for graphs'!E42,'raw alpha for graphs'!E$42:E$43)</f>
        <v>1</v>
      </c>
      <c r="I43" s="59">
        <f>RANK('raw alpha for graphs'!F42,'raw alpha for graphs'!F$42:F$43)</f>
        <v>1</v>
      </c>
      <c r="J43" s="59">
        <f>RANK('raw alpha for graphs'!G42,'raw alpha for graphs'!G$42:G$43)</f>
        <v>1</v>
      </c>
      <c r="K43" s="65" t="e">
        <f>INDEX('raw alpha for graphs'!$B$1:$G$1,1,MATCH(MAX('raw alpha for graphs'!$B42:$G42),'raw alpha for graphs'!$B42:$G42,0))</f>
        <v>#VALUE!</v>
      </c>
      <c r="L43" s="60" t="e">
        <f>(INDEX('raw alpha for graphs'!$B$1:$G$1,1,MATCH(MIN('raw alpha for graphs'!$B42:$G42),'raw alpha for graphs'!$B42:$G42,0)))</f>
        <v>#VALUE!</v>
      </c>
      <c r="M43" s="65" t="e">
        <f>INDEX('raw alpha for graphs'!$H$1:$O$1,1,MATCH(MAX('raw alpha for graphs'!$H42:$O42),'raw alpha for graphs'!$H42:$O42,0))</f>
        <v>#VALUE!</v>
      </c>
      <c r="N43" s="60" t="e">
        <f>INDEX('raw alpha for graphs'!$H$1:$O$1,1,MATCH(MIN('raw alpha for graphs'!$H42:$O42),'raw alpha for graphs'!$H42:$O42,0))</f>
        <v>#VALUE!</v>
      </c>
      <c r="O43" s="59" t="str">
        <f>CONCATENATE(formatting!E42+1,"-",formatting!F42+1)</f>
        <v>42-43</v>
      </c>
    </row>
    <row r="44" spans="1:15" s="59" customFormat="1" ht="90" customHeight="1" thickBot="1" x14ac:dyDescent="0.3">
      <c r="A44" s="153"/>
      <c r="B44" s="61" t="str">
        <f>'T - Grasps'!B43</f>
        <v>T10</v>
      </c>
      <c r="D44" s="69">
        <f>'T - Grasps'!F43</f>
        <v>3</v>
      </c>
      <c r="E44" s="59">
        <f>RANK('raw alpha for graphs'!B43,'raw alpha for graphs'!B$42:B$43)</f>
        <v>1</v>
      </c>
      <c r="F44" s="59">
        <f>RANK('raw alpha for graphs'!C43,'raw alpha for graphs'!C$42:C$43)</f>
        <v>1</v>
      </c>
      <c r="G44" s="59">
        <f>RANK('raw alpha for graphs'!D43,'raw alpha for graphs'!D$42:D$43)</f>
        <v>1</v>
      </c>
      <c r="H44" s="59">
        <f>RANK('raw alpha for graphs'!E43,'raw alpha for graphs'!E$42:E$43)</f>
        <v>1</v>
      </c>
      <c r="I44" s="59">
        <f>RANK('raw alpha for graphs'!F43,'raw alpha for graphs'!F$42:F$43)</f>
        <v>1</v>
      </c>
      <c r="J44" s="59">
        <f>RANK('raw alpha for graphs'!G43,'raw alpha for graphs'!G$42:G$43)</f>
        <v>1</v>
      </c>
      <c r="K44" s="65" t="e">
        <f>INDEX('raw alpha for graphs'!$B$1:$G$1,1,MATCH(MAX('raw alpha for graphs'!$B43:$G43),'raw alpha for graphs'!$B43:$G43,0))</f>
        <v>#VALUE!</v>
      </c>
      <c r="L44" s="60" t="e">
        <f>(INDEX('raw alpha for graphs'!$B$1:$G$1,1,MATCH(MIN('raw alpha for graphs'!$B43:$G43),'raw alpha for graphs'!$B43:$G43,0)))</f>
        <v>#VALUE!</v>
      </c>
      <c r="M44" s="65" t="e">
        <f>INDEX('raw alpha for graphs'!$H$1:$O$1,1,MATCH(MAX('raw alpha for graphs'!$H43:$O43),'raw alpha for graphs'!$H43:$O43,0))</f>
        <v>#VALUE!</v>
      </c>
      <c r="N44" s="60" t="e">
        <f>INDEX('raw alpha for graphs'!$H$1:$O$1,1,MATCH(MIN('raw alpha for graphs'!$H43:$O43),'raw alpha for graphs'!$H43:$O43,0))</f>
        <v>#VALUE!</v>
      </c>
      <c r="O44" s="59" t="str">
        <f>CONCATENATE(formatting!E43+1,"-",formatting!F43+1)</f>
        <v>42-43</v>
      </c>
    </row>
    <row r="45" spans="1:15" ht="90" customHeight="1" thickBot="1" x14ac:dyDescent="0.3">
      <c r="A45" s="177" t="s">
        <v>285</v>
      </c>
      <c r="B45" s="61" t="str">
        <f>'T - Grasps'!B44</f>
        <v>C8</v>
      </c>
      <c r="D45" s="68">
        <f>'T - Grasps'!F44</f>
        <v>3</v>
      </c>
      <c r="E45" s="59">
        <f>RANK('raw alpha for graphs'!B44,'raw alpha for graphs'!B$44:B$46)</f>
        <v>1</v>
      </c>
      <c r="F45" s="59">
        <f>RANK('raw alpha for graphs'!C44,'raw alpha for graphs'!C$44:C$46)</f>
        <v>1</v>
      </c>
      <c r="G45" s="59">
        <f>RANK('raw alpha for graphs'!D44,'raw alpha for graphs'!D$44:D$46)</f>
        <v>1</v>
      </c>
      <c r="H45" s="59">
        <f>RANK('raw alpha for graphs'!E44,'raw alpha for graphs'!E$44:E$46)</f>
        <v>1</v>
      </c>
      <c r="I45" s="59">
        <f>RANK('raw alpha for graphs'!F44,'raw alpha for graphs'!F$44:F$46)</f>
        <v>1</v>
      </c>
      <c r="J45" s="59">
        <f>RANK('raw alpha for graphs'!G44,'raw alpha for graphs'!G$44:G$46)</f>
        <v>1</v>
      </c>
      <c r="K45" s="65" t="e">
        <f>INDEX('raw alpha for graphs'!$B$1:$G$1,1,MATCH(MAX('raw alpha for graphs'!$B44:$G44),'raw alpha for graphs'!$B44:$G44,0))</f>
        <v>#VALUE!</v>
      </c>
      <c r="L45" s="60" t="e">
        <f>(INDEX('raw alpha for graphs'!$B$1:$G$1,1,MATCH(MIN('raw alpha for graphs'!$B44:$G44),'raw alpha for graphs'!$B44:$G44,0)))</f>
        <v>#VALUE!</v>
      </c>
      <c r="M45" s="65" t="e">
        <f>INDEX('raw alpha for graphs'!$H$1:$O$1,1,MATCH(MAX('raw alpha for graphs'!$H44:$O44),'raw alpha for graphs'!$H44:$O44,0))</f>
        <v>#VALUE!</v>
      </c>
      <c r="N45" s="60" t="e">
        <f>INDEX('raw alpha for graphs'!$H$1:$O$1,1,MATCH(MIN('raw alpha for graphs'!$H44:$O44),'raw alpha for graphs'!$H44:$O44,0))</f>
        <v>#VALUE!</v>
      </c>
      <c r="O45" s="59" t="str">
        <f>CONCATENATE(formatting!E44+1,"-",formatting!F44+1)</f>
        <v>44-46</v>
      </c>
    </row>
    <row r="46" spans="1:15" ht="90" customHeight="1" thickBot="1" x14ac:dyDescent="0.3">
      <c r="A46" s="152"/>
      <c r="B46" s="61" t="str">
        <f>'T - Grasps'!B45</f>
        <v>C9</v>
      </c>
      <c r="D46" s="68">
        <f>'T - Grasps'!F45</f>
        <v>2</v>
      </c>
      <c r="E46" s="59">
        <f>RANK('raw alpha for graphs'!B45,'raw alpha for graphs'!B$44:B$46)</f>
        <v>1</v>
      </c>
      <c r="F46" s="59">
        <f>RANK('raw alpha for graphs'!C45,'raw alpha for graphs'!C$44:C$46)</f>
        <v>1</v>
      </c>
      <c r="G46" s="59">
        <f>RANK('raw alpha for graphs'!D45,'raw alpha for graphs'!D$44:D$46)</f>
        <v>1</v>
      </c>
      <c r="H46" s="59">
        <f>RANK('raw alpha for graphs'!E45,'raw alpha for graphs'!E$44:E$46)</f>
        <v>1</v>
      </c>
      <c r="I46" s="59">
        <f>RANK('raw alpha for graphs'!F45,'raw alpha for graphs'!F$44:F$46)</f>
        <v>1</v>
      </c>
      <c r="J46" s="59">
        <f>RANK('raw alpha for graphs'!G45,'raw alpha for graphs'!G$44:G$46)</f>
        <v>1</v>
      </c>
      <c r="K46" s="65" t="e">
        <f>INDEX('raw alpha for graphs'!$B$1:$G$1,1,MATCH(MAX('raw alpha for graphs'!$B45:$G45),'raw alpha for graphs'!$B45:$G45,0))</f>
        <v>#VALUE!</v>
      </c>
      <c r="L46" s="60" t="e">
        <f>(INDEX('raw alpha for graphs'!$B$1:$G$1,1,MATCH(MIN('raw alpha for graphs'!$B45:$G45),'raw alpha for graphs'!$B45:$G45,0)))</f>
        <v>#VALUE!</v>
      </c>
      <c r="M46" s="65" t="e">
        <f>INDEX('raw alpha for graphs'!$H$1:$O$1,1,MATCH(MAX('raw alpha for graphs'!$H45:$O45),'raw alpha for graphs'!$H45:$O45,0))</f>
        <v>#VALUE!</v>
      </c>
      <c r="N46" s="60" t="e">
        <f>INDEX('raw alpha for graphs'!$H$1:$O$1,1,MATCH(MIN('raw alpha for graphs'!$H45:$O45),'raw alpha for graphs'!$H45:$O45,0))</f>
        <v>#VALUE!</v>
      </c>
      <c r="O46" s="59" t="str">
        <f>CONCATENATE(formatting!E45+1,"-",formatting!F45+1)</f>
        <v>44-46</v>
      </c>
    </row>
    <row r="47" spans="1:15" s="59" customFormat="1" ht="90" customHeight="1" thickBot="1" x14ac:dyDescent="0.3">
      <c r="A47" s="153"/>
      <c r="B47" s="61" t="str">
        <f>'T - Grasps'!B46</f>
        <v>F26</v>
      </c>
      <c r="D47" s="69">
        <f>'T - Grasps'!F46</f>
        <v>4</v>
      </c>
      <c r="E47" s="59">
        <f>RANK('raw alpha for graphs'!B46,'raw alpha for graphs'!B$44:B$46)</f>
        <v>1</v>
      </c>
      <c r="F47" s="59">
        <f>RANK('raw alpha for graphs'!C46,'raw alpha for graphs'!C$44:C$46)</f>
        <v>1</v>
      </c>
      <c r="G47" s="59">
        <f>RANK('raw alpha for graphs'!D46,'raw alpha for graphs'!D$44:D$46)</f>
        <v>1</v>
      </c>
      <c r="H47" s="59">
        <f>RANK('raw alpha for graphs'!E46,'raw alpha for graphs'!E$44:E$46)</f>
        <v>1</v>
      </c>
      <c r="I47" s="59">
        <f>RANK('raw alpha for graphs'!F46,'raw alpha for graphs'!F$44:F$46)</f>
        <v>1</v>
      </c>
      <c r="J47" s="59">
        <f>RANK('raw alpha for graphs'!G46,'raw alpha for graphs'!G$44:G$46)</f>
        <v>1</v>
      </c>
      <c r="K47" s="65" t="e">
        <f>INDEX('raw alpha for graphs'!$B$1:$G$1,1,MATCH(MAX('raw alpha for graphs'!$B46:$G46),'raw alpha for graphs'!$B46:$G46,0))</f>
        <v>#VALUE!</v>
      </c>
      <c r="L47" s="60" t="e">
        <f>(INDEX('raw alpha for graphs'!$B$1:$G$1,1,MATCH(MIN('raw alpha for graphs'!$B46:$G46),'raw alpha for graphs'!$B46:$G46,0)))</f>
        <v>#VALUE!</v>
      </c>
      <c r="M47" s="65" t="e">
        <f>INDEX('raw alpha for graphs'!$H$1:$O$1,1,MATCH(MAX('raw alpha for graphs'!$H46:$O46),'raw alpha for graphs'!$H46:$O46,0))</f>
        <v>#VALUE!</v>
      </c>
      <c r="N47" s="60" t="e">
        <f>INDEX('raw alpha for graphs'!$H$1:$O$1,1,MATCH(MIN('raw alpha for graphs'!$H46:$O46),'raw alpha for graphs'!$H46:$O46,0))</f>
        <v>#VALUE!</v>
      </c>
      <c r="O47" s="59" t="str">
        <f>CONCATENATE(formatting!E46+1,"-",formatting!F46+1)</f>
        <v>44-46</v>
      </c>
    </row>
    <row r="48" spans="1:15" ht="90" customHeight="1" thickBot="1" x14ac:dyDescent="0.3">
      <c r="A48" s="177" t="s">
        <v>286</v>
      </c>
      <c r="B48" s="61" t="str">
        <f>'T - Grasps'!B47</f>
        <v>T7</v>
      </c>
      <c r="D48" s="68">
        <f>'T - Grasps'!F47</f>
        <v>2</v>
      </c>
      <c r="E48" s="59">
        <f>RANK('raw alpha for graphs'!B47,'raw alpha for graphs'!B$47:B$50)</f>
        <v>1</v>
      </c>
      <c r="F48" s="59">
        <f>RANK('raw alpha for graphs'!C47,'raw alpha for graphs'!C$47:C$50)</f>
        <v>1</v>
      </c>
      <c r="G48" s="59">
        <f>RANK('raw alpha for graphs'!D47,'raw alpha for graphs'!D$47:D$50)</f>
        <v>1</v>
      </c>
      <c r="H48" s="59">
        <f>RANK('raw alpha for graphs'!E47,'raw alpha for graphs'!E$47:E$50)</f>
        <v>1</v>
      </c>
      <c r="I48" s="59">
        <f>RANK('raw alpha for graphs'!F47,'raw alpha for graphs'!F$47:F$50)</f>
        <v>1</v>
      </c>
      <c r="J48" s="59">
        <f>RANK('raw alpha for graphs'!G47,'raw alpha for graphs'!G$47:G$50)</f>
        <v>1</v>
      </c>
      <c r="K48" s="65" t="e">
        <f>INDEX('raw alpha for graphs'!$B$1:$G$1,1,MATCH(MAX('raw alpha for graphs'!$B47:$G47),'raw alpha for graphs'!$B47:$G47,0))</f>
        <v>#VALUE!</v>
      </c>
      <c r="L48" s="60" t="e">
        <f>(INDEX('raw alpha for graphs'!$B$1:$G$1,1,MATCH(MIN('raw alpha for graphs'!$B47:$G47),'raw alpha for graphs'!$B47:$G47,0)))</f>
        <v>#VALUE!</v>
      </c>
      <c r="M48" s="65" t="e">
        <f>INDEX('raw alpha for graphs'!$H$1:$O$1,1,MATCH(MAX('raw alpha for graphs'!$H47:$O47),'raw alpha for graphs'!$H47:$O47,0))</f>
        <v>#VALUE!</v>
      </c>
      <c r="N48" s="60" t="e">
        <f>INDEX('raw alpha for graphs'!$H$1:$O$1,1,MATCH(MIN('raw alpha for graphs'!$H47:$O47),'raw alpha for graphs'!$H47:$O47,0))</f>
        <v>#VALUE!</v>
      </c>
      <c r="O48" s="59" t="str">
        <f>CONCATENATE(formatting!E47+1,"-",formatting!F47+1)</f>
        <v>47-50</v>
      </c>
    </row>
    <row r="49" spans="1:15" ht="90" customHeight="1" thickBot="1" x14ac:dyDescent="0.3">
      <c r="A49" s="152"/>
      <c r="B49" s="61" t="str">
        <f>'T - Grasps'!B48</f>
        <v>T8</v>
      </c>
      <c r="D49" s="68">
        <f>'T - Grasps'!F48</f>
        <v>3</v>
      </c>
      <c r="E49" s="59">
        <f>RANK('raw alpha for graphs'!B48,'raw alpha for graphs'!B$47:B$50)</f>
        <v>1</v>
      </c>
      <c r="F49" s="59">
        <f>RANK('raw alpha for graphs'!C48,'raw alpha for graphs'!C$47:C$50)</f>
        <v>1</v>
      </c>
      <c r="G49" s="59">
        <f>RANK('raw alpha for graphs'!D48,'raw alpha for graphs'!D$47:D$50)</f>
        <v>1</v>
      </c>
      <c r="H49" s="59">
        <f>RANK('raw alpha for graphs'!E48,'raw alpha for graphs'!E$47:E$50)</f>
        <v>1</v>
      </c>
      <c r="I49" s="59">
        <f>RANK('raw alpha for graphs'!F48,'raw alpha for graphs'!F$47:F$50)</f>
        <v>1</v>
      </c>
      <c r="J49" s="60">
        <f>RANK('raw alpha for graphs'!G48,'raw alpha for graphs'!G$47:G$50)</f>
        <v>1</v>
      </c>
      <c r="K49" s="65" t="e">
        <f>INDEX('raw alpha for graphs'!$B$1:$G$1,1,MATCH(MAX('raw alpha for graphs'!$B48:$G48),'raw alpha for graphs'!$B48:$G48,0))</f>
        <v>#VALUE!</v>
      </c>
      <c r="L49" s="60" t="e">
        <f>(INDEX('raw alpha for graphs'!$B$1:$G$1,1,MATCH(MIN('raw alpha for graphs'!$B48:$G48),'raw alpha for graphs'!$B48:$G48,0)))</f>
        <v>#VALUE!</v>
      </c>
      <c r="M49" s="65" t="e">
        <f>INDEX('raw alpha for graphs'!$H$1:$O$1,1,MATCH(MAX('raw alpha for graphs'!$H48:$O48),'raw alpha for graphs'!$H48:$O48,0))</f>
        <v>#VALUE!</v>
      </c>
      <c r="N49" s="60" t="e">
        <f>INDEX('raw alpha for graphs'!$H$1:$O$1,1,MATCH(MIN('raw alpha for graphs'!$H48:$O48),'raw alpha for graphs'!$H48:$O48,0))</f>
        <v>#VALUE!</v>
      </c>
      <c r="O49" s="59" t="str">
        <f>CONCATENATE(formatting!E48+1,"-",formatting!F48+1)</f>
        <v>47-50</v>
      </c>
    </row>
    <row r="50" spans="1:15" ht="90" customHeight="1" thickBot="1" x14ac:dyDescent="0.3">
      <c r="A50" s="152"/>
      <c r="B50" s="61" t="str">
        <f>'T - Grasps'!B49</f>
        <v>T8F</v>
      </c>
      <c r="D50" s="68">
        <f>'T - Grasps'!F49</f>
        <v>4</v>
      </c>
      <c r="E50" s="59">
        <f>RANK('raw alpha for graphs'!B49,'raw alpha for graphs'!B$47:B$50)</f>
        <v>1</v>
      </c>
      <c r="F50" s="59">
        <f>RANK('raw alpha for graphs'!C49,'raw alpha for graphs'!C$47:C$50)</f>
        <v>1</v>
      </c>
      <c r="G50" s="59">
        <f>RANK('raw alpha for graphs'!D49,'raw alpha for graphs'!D$47:D$50)</f>
        <v>1</v>
      </c>
      <c r="H50" s="59">
        <f>RANK('raw alpha for graphs'!E49,'raw alpha for graphs'!E$47:E$50)</f>
        <v>1</v>
      </c>
      <c r="I50" s="59">
        <f>RANK('raw alpha for graphs'!F49,'raw alpha for graphs'!F$47:F$50)</f>
        <v>1</v>
      </c>
      <c r="J50" s="60">
        <f>RANK('raw alpha for graphs'!G49,'raw alpha for graphs'!G$47:G$50)</f>
        <v>1</v>
      </c>
      <c r="K50" s="65" t="e">
        <f>INDEX('raw alpha for graphs'!$B$1:$G$1,1,MATCH(MAX('raw alpha for graphs'!$B49:$G49),'raw alpha for graphs'!$B49:$G49,0))</f>
        <v>#VALUE!</v>
      </c>
      <c r="L50" s="60" t="e">
        <f>(INDEX('raw alpha for graphs'!$B$1:$G$1,1,MATCH(MIN('raw alpha for graphs'!$B49:$G49),'raw alpha for graphs'!$B49:$G49,0)))</f>
        <v>#VALUE!</v>
      </c>
      <c r="M50" s="65" t="e">
        <f>INDEX('raw alpha for graphs'!$H$1:$O$1,1,MATCH(MAX('raw alpha for graphs'!$H49:$O49),'raw alpha for graphs'!$H49:$O49,0))</f>
        <v>#VALUE!</v>
      </c>
      <c r="N50" s="60" t="e">
        <f>INDEX('raw alpha for graphs'!$H$1:$O$1,1,MATCH(MIN('raw alpha for graphs'!$H49:$O49),'raw alpha for graphs'!$H49:$O49,0))</f>
        <v>#VALUE!</v>
      </c>
      <c r="O50" s="59" t="str">
        <f>CONCATENATE(formatting!E49+1,"-",formatting!F49+1)</f>
        <v>47-50</v>
      </c>
    </row>
    <row r="51" spans="1:15" s="59" customFormat="1" ht="90" customHeight="1" thickBot="1" x14ac:dyDescent="0.3">
      <c r="A51" s="153"/>
      <c r="B51" s="61" t="str">
        <f>'T - Grasps'!B50</f>
        <v>T9</v>
      </c>
      <c r="D51" s="69">
        <f>'T - Grasps'!F50</f>
        <v>3</v>
      </c>
      <c r="E51" s="59">
        <f>RANK('raw alpha for graphs'!B50,'raw alpha for graphs'!B$47:B$50)</f>
        <v>1</v>
      </c>
      <c r="F51" s="59">
        <f>RANK('raw alpha for graphs'!C50,'raw alpha for graphs'!C$47:C$50)</f>
        <v>1</v>
      </c>
      <c r="G51" s="59">
        <f>RANK('raw alpha for graphs'!D50,'raw alpha for graphs'!D$47:D$50)</f>
        <v>1</v>
      </c>
      <c r="H51" s="59">
        <f>RANK('raw alpha for graphs'!E50,'raw alpha for graphs'!E$47:E$50)</f>
        <v>1</v>
      </c>
      <c r="I51" s="59">
        <f>RANK('raw alpha for graphs'!F50,'raw alpha for graphs'!F$47:F$50)</f>
        <v>1</v>
      </c>
      <c r="J51" s="60">
        <f>RANK('raw alpha for graphs'!G50,'raw alpha for graphs'!G$47:G$50)</f>
        <v>1</v>
      </c>
      <c r="K51" s="65" t="e">
        <f>INDEX('raw alpha for graphs'!$B$1:$G$1,1,MATCH(MAX('raw alpha for graphs'!$B50:$G50),'raw alpha for graphs'!$B50:$G50,0))</f>
        <v>#VALUE!</v>
      </c>
      <c r="L51" s="60" t="e">
        <f>(INDEX('raw alpha for graphs'!$B$1:$G$1,1,MATCH(MIN('raw alpha for graphs'!$B50:$G50),'raw alpha for graphs'!$B50:$G50,0)))</f>
        <v>#VALUE!</v>
      </c>
      <c r="M51" s="65" t="e">
        <f>INDEX('raw alpha for graphs'!$H$1:$O$1,1,MATCH(MAX('raw alpha for graphs'!$H50:$O50),'raw alpha for graphs'!$H50:$O50,0))</f>
        <v>#VALUE!</v>
      </c>
      <c r="N51" s="60" t="e">
        <f>INDEX('raw alpha for graphs'!$H$1:$O$1,1,MATCH(MIN('raw alpha for graphs'!$H50:$O50),'raw alpha for graphs'!$H50:$O50,0))</f>
        <v>#VALUE!</v>
      </c>
      <c r="O51" s="59" t="str">
        <f>CONCATENATE(formatting!E50+1,"-",formatting!F50+1)</f>
        <v>47-50</v>
      </c>
    </row>
    <row r="52" spans="1:15" ht="90" customHeight="1" thickBot="1" x14ac:dyDescent="0.3">
      <c r="A52" s="177" t="s">
        <v>287</v>
      </c>
      <c r="B52" s="61" t="str">
        <f>'T - Grasps'!B51</f>
        <v>C16C</v>
      </c>
      <c r="D52" s="68">
        <f>'T - Grasps'!F51</f>
        <v>4</v>
      </c>
      <c r="E52" s="59">
        <f>RANK('raw alpha for graphs'!B51,'raw alpha for graphs'!B$51:B$52)</f>
        <v>1</v>
      </c>
      <c r="F52" s="59">
        <f>RANK('raw alpha for graphs'!C51,'raw alpha for graphs'!C$51:C$52)</f>
        <v>1</v>
      </c>
      <c r="G52" s="59">
        <f>RANK('raw alpha for graphs'!D51,'raw alpha for graphs'!D$51:D$52)</f>
        <v>1</v>
      </c>
      <c r="H52" s="59">
        <f>RANK('raw alpha for graphs'!E51,'raw alpha for graphs'!E$51:E$52)</f>
        <v>1</v>
      </c>
      <c r="I52" s="59">
        <f>RANK('raw alpha for graphs'!F51,'raw alpha for graphs'!F$51:F$52)</f>
        <v>1</v>
      </c>
      <c r="J52" s="59">
        <f>RANK('raw alpha for graphs'!G51,'raw alpha for graphs'!G$51:G$52)</f>
        <v>1</v>
      </c>
      <c r="K52" s="65" t="e">
        <f>INDEX('raw alpha for graphs'!$B$1:$G$1,1,MATCH(MAX('raw alpha for graphs'!$B51:$G51),'raw alpha for graphs'!$B51:$G51,0))</f>
        <v>#VALUE!</v>
      </c>
      <c r="L52" s="60" t="e">
        <f>(INDEX('raw alpha for graphs'!$B$1:$G$1,1,MATCH(MIN('raw alpha for graphs'!$B51:$G51),'raw alpha for graphs'!$B51:$G51,0)))</f>
        <v>#VALUE!</v>
      </c>
      <c r="M52" s="65" t="e">
        <f>INDEX('raw alpha for graphs'!$H$1:$O$1,1,MATCH(MAX('raw alpha for graphs'!$H51:$O51),'raw alpha for graphs'!$H51:$O51,0))</f>
        <v>#VALUE!</v>
      </c>
      <c r="N52" s="60" t="e">
        <f>INDEX('raw alpha for graphs'!$H$1:$O$1,1,MATCH(MIN('raw alpha for graphs'!$H51:$O51),'raw alpha for graphs'!$H51:$O51,0))</f>
        <v>#VALUE!</v>
      </c>
      <c r="O52" s="59" t="str">
        <f>CONCATENATE(formatting!E51+1,"-",formatting!F51+1)</f>
        <v>51-52</v>
      </c>
    </row>
    <row r="53" spans="1:15" s="59" customFormat="1" ht="90" customHeight="1" thickBot="1" x14ac:dyDescent="0.3">
      <c r="A53" s="153"/>
      <c r="B53" s="61" t="str">
        <f>'T - Grasps'!B52</f>
        <v>C16O</v>
      </c>
      <c r="D53" s="69">
        <f>'T - Grasps'!F52</f>
        <v>4</v>
      </c>
      <c r="E53" s="59">
        <f>RANK('raw alpha for graphs'!B52,'raw alpha for graphs'!B$51:B$52)</f>
        <v>1</v>
      </c>
      <c r="F53" s="59">
        <f>RANK('raw alpha for graphs'!C52,'raw alpha for graphs'!C$51:C$52)</f>
        <v>1</v>
      </c>
      <c r="G53" s="59">
        <f>RANK('raw alpha for graphs'!D52,'raw alpha for graphs'!D$51:D$52)</f>
        <v>1</v>
      </c>
      <c r="H53" s="59">
        <f>RANK('raw alpha for graphs'!E52,'raw alpha for graphs'!E$51:E$52)</f>
        <v>1</v>
      </c>
      <c r="I53" s="59">
        <f>RANK('raw alpha for graphs'!F52,'raw alpha for graphs'!F$51:F$52)</f>
        <v>1</v>
      </c>
      <c r="J53" s="60">
        <f>RANK('raw alpha for graphs'!G52,'raw alpha for graphs'!G$51:G$52)</f>
        <v>1</v>
      </c>
      <c r="K53" s="65" t="e">
        <f>INDEX('raw alpha for graphs'!$B$1:$G$1,1,MATCH(MAX('raw alpha for graphs'!$B52:$G52),'raw alpha for graphs'!$B52:$G52,0))</f>
        <v>#VALUE!</v>
      </c>
      <c r="L53" s="60" t="e">
        <f>(INDEX('raw alpha for graphs'!$B$1:$G$1,1,MATCH(MIN('raw alpha for graphs'!$B52:$G52),'raw alpha for graphs'!$B52:$G52,0)))</f>
        <v>#VALUE!</v>
      </c>
      <c r="M53" s="65" t="e">
        <f>INDEX('raw alpha for graphs'!$H$1:$O$1,1,MATCH(MAX('raw alpha for graphs'!$H52:$O52),'raw alpha for graphs'!$H52:$O52,0))</f>
        <v>#VALUE!</v>
      </c>
      <c r="N53" s="60" t="e">
        <f>INDEX('raw alpha for graphs'!$H$1:$O$1,1,MATCH(MIN('raw alpha for graphs'!$H52:$O52),'raw alpha for graphs'!$H52:$O52,0))</f>
        <v>#VALUE!</v>
      </c>
      <c r="O53" s="59" t="str">
        <f>CONCATENATE(formatting!E52+1,"-",formatting!F52+1)</f>
        <v>51-52</v>
      </c>
    </row>
    <row r="54" spans="1:15" x14ac:dyDescent="0.25">
      <c r="A54" s="73"/>
      <c r="B54" s="71"/>
      <c r="C54" s="53"/>
      <c r="D54" s="53"/>
    </row>
    <row r="55" spans="1:15" x14ac:dyDescent="0.25">
      <c r="A55" s="73"/>
      <c r="B55" s="71"/>
      <c r="C55" s="53"/>
      <c r="D55" s="53"/>
    </row>
    <row r="56" spans="1:15" x14ac:dyDescent="0.25">
      <c r="A56" s="73"/>
      <c r="B56" s="71"/>
      <c r="C56" s="53"/>
      <c r="D56" s="53"/>
    </row>
    <row r="57" spans="1:15" x14ac:dyDescent="0.25">
      <c r="A57" s="73"/>
      <c r="B57" s="71"/>
      <c r="C57" s="53"/>
      <c r="D57" s="53"/>
    </row>
    <row r="58" spans="1:15" x14ac:dyDescent="0.25">
      <c r="A58" s="73"/>
      <c r="B58" s="71"/>
      <c r="C58" s="53"/>
      <c r="D58" s="53"/>
    </row>
    <row r="59" spans="1:15" x14ac:dyDescent="0.25">
      <c r="A59" s="73"/>
      <c r="B59" s="71"/>
      <c r="C59" s="53"/>
      <c r="D59" s="53"/>
    </row>
    <row r="60" spans="1:15" x14ac:dyDescent="0.25">
      <c r="A60" s="73"/>
      <c r="B60" s="71"/>
      <c r="C60" s="53"/>
      <c r="D60" s="53"/>
    </row>
    <row r="61" spans="1:15" x14ac:dyDescent="0.25">
      <c r="A61" s="73"/>
      <c r="B61" s="71"/>
      <c r="C61" s="53"/>
      <c r="D61" s="53"/>
    </row>
    <row r="62" spans="1:15" x14ac:dyDescent="0.25">
      <c r="A62" s="73"/>
      <c r="B62" s="71"/>
      <c r="C62" s="53"/>
      <c r="D62" s="53"/>
    </row>
    <row r="63" spans="1:15" x14ac:dyDescent="0.25">
      <c r="A63" s="73"/>
      <c r="B63" s="71"/>
      <c r="C63" s="53"/>
      <c r="D63" s="53"/>
    </row>
    <row r="64" spans="1:15" x14ac:dyDescent="0.25">
      <c r="A64" s="73"/>
      <c r="B64" s="71"/>
      <c r="C64" s="53"/>
      <c r="D64" s="53"/>
    </row>
    <row r="65" spans="1:4" x14ac:dyDescent="0.25">
      <c r="A65" s="73"/>
      <c r="B65" s="71"/>
      <c r="C65" s="53"/>
      <c r="D65" s="53"/>
    </row>
    <row r="66" spans="1:4" x14ac:dyDescent="0.25">
      <c r="A66" s="73"/>
      <c r="B66" s="71"/>
      <c r="C66" s="53"/>
      <c r="D66" s="53"/>
    </row>
    <row r="67" spans="1:4" x14ac:dyDescent="0.25">
      <c r="A67" s="73"/>
      <c r="B67" s="71"/>
      <c r="C67" s="53"/>
      <c r="D67" s="53"/>
    </row>
    <row r="68" spans="1:4" x14ac:dyDescent="0.25">
      <c r="A68" s="73"/>
      <c r="B68" s="71"/>
      <c r="C68" s="53"/>
      <c r="D68" s="53"/>
    </row>
    <row r="69" spans="1:4" x14ac:dyDescent="0.25">
      <c r="A69" s="73"/>
      <c r="B69" s="71"/>
      <c r="C69" s="53"/>
      <c r="D69" s="53"/>
    </row>
    <row r="70" spans="1:4" x14ac:dyDescent="0.25">
      <c r="A70" s="73"/>
      <c r="B70" s="71"/>
      <c r="C70" s="53"/>
      <c r="D70" s="53"/>
    </row>
    <row r="71" spans="1:4" x14ac:dyDescent="0.25">
      <c r="A71" s="73"/>
      <c r="B71" s="71"/>
      <c r="C71" s="53"/>
      <c r="D71" s="53"/>
    </row>
    <row r="72" spans="1:4" x14ac:dyDescent="0.25">
      <c r="A72" s="73"/>
      <c r="B72" s="71"/>
      <c r="C72" s="53"/>
      <c r="D72" s="53"/>
    </row>
    <row r="73" spans="1:4" x14ac:dyDescent="0.25">
      <c r="A73" s="73"/>
      <c r="B73" s="71"/>
      <c r="C73" s="53"/>
      <c r="D73" s="53"/>
    </row>
    <row r="74" spans="1:4" x14ac:dyDescent="0.25">
      <c r="A74" s="73"/>
      <c r="B74" s="71"/>
      <c r="C74" s="53"/>
      <c r="D74" s="53"/>
    </row>
    <row r="75" spans="1:4" x14ac:dyDescent="0.25">
      <c r="A75" s="73"/>
      <c r="B75" s="71"/>
      <c r="C75" s="53"/>
      <c r="D75" s="53"/>
    </row>
    <row r="76" spans="1:4" x14ac:dyDescent="0.25">
      <c r="A76" s="73"/>
      <c r="B76" s="71"/>
      <c r="C76" s="53"/>
      <c r="D76" s="53"/>
    </row>
    <row r="77" spans="1:4" x14ac:dyDescent="0.25">
      <c r="A77" s="73"/>
      <c r="B77" s="71"/>
      <c r="C77" s="53"/>
      <c r="D77" s="53"/>
    </row>
    <row r="78" spans="1:4" x14ac:dyDescent="0.25">
      <c r="A78" s="73"/>
      <c r="B78" s="71"/>
      <c r="C78" s="53"/>
      <c r="D78" s="53"/>
    </row>
    <row r="79" spans="1:4" x14ac:dyDescent="0.25">
      <c r="A79" s="73"/>
      <c r="B79" s="71"/>
      <c r="C79" s="53"/>
      <c r="D79" s="53"/>
    </row>
    <row r="80" spans="1:4" x14ac:dyDescent="0.25">
      <c r="A80" s="73"/>
      <c r="B80" s="71"/>
      <c r="C80" s="53"/>
      <c r="D80" s="53"/>
    </row>
    <row r="81" spans="1:4" x14ac:dyDescent="0.25">
      <c r="A81" s="73"/>
      <c r="B81" s="71"/>
      <c r="C81" s="53"/>
      <c r="D81" s="53"/>
    </row>
    <row r="82" spans="1:4" x14ac:dyDescent="0.25">
      <c r="A82" s="73"/>
      <c r="B82" s="71"/>
      <c r="C82" s="53"/>
      <c r="D82" s="53"/>
    </row>
    <row r="83" spans="1:4" x14ac:dyDescent="0.25">
      <c r="A83" s="73"/>
      <c r="B83" s="71"/>
      <c r="C83" s="53"/>
      <c r="D83" s="53"/>
    </row>
    <row r="84" spans="1:4" x14ac:dyDescent="0.25">
      <c r="A84" s="73"/>
      <c r="B84" s="71"/>
      <c r="C84" s="53"/>
      <c r="D84" s="53"/>
    </row>
    <row r="85" spans="1:4" x14ac:dyDescent="0.25">
      <c r="A85" s="73"/>
      <c r="B85" s="71"/>
      <c r="C85" s="53"/>
      <c r="D85" s="53"/>
    </row>
    <row r="86" spans="1:4" x14ac:dyDescent="0.25">
      <c r="A86" s="73"/>
      <c r="B86" s="71"/>
      <c r="C86" s="53"/>
      <c r="D86" s="53"/>
    </row>
    <row r="87" spans="1:4" x14ac:dyDescent="0.25">
      <c r="A87" s="73"/>
      <c r="B87" s="71"/>
      <c r="C87" s="53"/>
      <c r="D87" s="53"/>
    </row>
    <row r="88" spans="1:4" x14ac:dyDescent="0.25">
      <c r="A88" s="73"/>
      <c r="B88" s="71"/>
      <c r="C88" s="53"/>
      <c r="D88" s="53"/>
    </row>
    <row r="89" spans="1:4" x14ac:dyDescent="0.25">
      <c r="A89" s="73"/>
      <c r="B89" s="71"/>
      <c r="C89" s="53"/>
      <c r="D89" s="53"/>
    </row>
    <row r="90" spans="1:4" x14ac:dyDescent="0.25">
      <c r="A90" s="73"/>
      <c r="B90" s="71"/>
      <c r="C90" s="53"/>
      <c r="D90" s="53"/>
    </row>
    <row r="91" spans="1:4" x14ac:dyDescent="0.25">
      <c r="A91" s="73"/>
      <c r="B91" s="71"/>
      <c r="C91" s="53"/>
      <c r="D91" s="53"/>
    </row>
    <row r="92" spans="1:4" x14ac:dyDescent="0.25">
      <c r="A92" s="73"/>
      <c r="B92" s="71"/>
      <c r="C92" s="53"/>
      <c r="D92" s="53"/>
    </row>
    <row r="93" spans="1:4" x14ac:dyDescent="0.25">
      <c r="A93" s="73"/>
      <c r="B93" s="71"/>
      <c r="C93" s="53"/>
      <c r="D93" s="53"/>
    </row>
    <row r="94" spans="1:4" x14ac:dyDescent="0.25">
      <c r="A94" s="73"/>
      <c r="B94" s="71"/>
      <c r="C94" s="53"/>
      <c r="D94" s="53"/>
    </row>
    <row r="95" spans="1:4" x14ac:dyDescent="0.25">
      <c r="A95" s="73"/>
      <c r="B95" s="71"/>
      <c r="C95" s="53"/>
      <c r="D95" s="53"/>
    </row>
    <row r="96" spans="1:4" x14ac:dyDescent="0.25">
      <c r="A96" s="73"/>
      <c r="B96" s="71"/>
      <c r="C96" s="53"/>
      <c r="D96" s="53"/>
    </row>
    <row r="97" spans="1:4" x14ac:dyDescent="0.25">
      <c r="A97" s="73"/>
      <c r="B97" s="71"/>
      <c r="C97" s="53"/>
      <c r="D97" s="53"/>
    </row>
    <row r="98" spans="1:4" x14ac:dyDescent="0.25">
      <c r="A98" s="73"/>
      <c r="B98" s="71"/>
      <c r="C98" s="53"/>
      <c r="D98" s="53"/>
    </row>
    <row r="99" spans="1:4" x14ac:dyDescent="0.25">
      <c r="A99" s="73"/>
      <c r="B99" s="71"/>
      <c r="C99" s="53"/>
      <c r="D99" s="53"/>
    </row>
    <row r="100" spans="1:4" x14ac:dyDescent="0.25">
      <c r="A100" s="73"/>
      <c r="B100" s="71"/>
      <c r="C100" s="53"/>
      <c r="D100" s="53"/>
    </row>
    <row r="101" spans="1:4" x14ac:dyDescent="0.25">
      <c r="A101" s="73"/>
      <c r="B101" s="71"/>
      <c r="C101" s="53"/>
      <c r="D101" s="53"/>
    </row>
    <row r="102" spans="1:4" x14ac:dyDescent="0.25">
      <c r="A102" s="73"/>
      <c r="B102" s="71"/>
      <c r="C102" s="53"/>
      <c r="D102" s="53"/>
    </row>
    <row r="103" spans="1:4" x14ac:dyDescent="0.25">
      <c r="A103" s="73"/>
      <c r="B103" s="71"/>
      <c r="C103" s="53"/>
      <c r="D103" s="53"/>
    </row>
    <row r="104" spans="1:4" x14ac:dyDescent="0.25">
      <c r="A104" s="73"/>
      <c r="B104" s="71"/>
      <c r="C104" s="53"/>
      <c r="D104" s="53"/>
    </row>
    <row r="105" spans="1:4" x14ac:dyDescent="0.25">
      <c r="A105" s="73"/>
      <c r="B105" s="71"/>
      <c r="C105" s="53"/>
      <c r="D105" s="53"/>
    </row>
    <row r="106" spans="1:4" x14ac:dyDescent="0.25">
      <c r="A106" s="73"/>
      <c r="B106" s="71"/>
      <c r="C106" s="53"/>
      <c r="D106" s="53"/>
    </row>
    <row r="107" spans="1:4" x14ac:dyDescent="0.25">
      <c r="A107" s="73"/>
      <c r="B107" s="71"/>
      <c r="C107" s="53"/>
      <c r="D107" s="53"/>
    </row>
    <row r="108" spans="1:4" x14ac:dyDescent="0.25">
      <c r="A108" s="73"/>
      <c r="B108" s="71"/>
      <c r="C108" s="53"/>
      <c r="D108" s="53"/>
    </row>
    <row r="109" spans="1:4" x14ac:dyDescent="0.25">
      <c r="A109" s="73"/>
      <c r="B109" s="71"/>
      <c r="C109" s="53"/>
      <c r="D109" s="53"/>
    </row>
    <row r="110" spans="1:4" x14ac:dyDescent="0.25">
      <c r="A110" s="73"/>
      <c r="B110" s="71"/>
      <c r="C110" s="53"/>
      <c r="D110" s="53"/>
    </row>
    <row r="111" spans="1:4" x14ac:dyDescent="0.25">
      <c r="A111" s="73"/>
      <c r="B111" s="71"/>
      <c r="C111" s="53"/>
      <c r="D111" s="53"/>
    </row>
    <row r="112" spans="1:4" x14ac:dyDescent="0.25">
      <c r="A112" s="73"/>
      <c r="B112" s="71"/>
      <c r="C112" s="53"/>
      <c r="D112" s="53"/>
    </row>
    <row r="113" spans="1:4" x14ac:dyDescent="0.25">
      <c r="A113" s="73"/>
      <c r="B113" s="71"/>
      <c r="C113" s="53"/>
      <c r="D113" s="53"/>
    </row>
    <row r="114" spans="1:4" x14ac:dyDescent="0.25">
      <c r="A114" s="73"/>
      <c r="B114" s="71"/>
      <c r="C114" s="53"/>
      <c r="D114" s="53"/>
    </row>
    <row r="115" spans="1:4" x14ac:dyDescent="0.25">
      <c r="A115" s="73"/>
      <c r="B115" s="71"/>
      <c r="C115" s="53"/>
      <c r="D115" s="53"/>
    </row>
    <row r="116" spans="1:4" x14ac:dyDescent="0.25">
      <c r="A116" s="73"/>
      <c r="B116" s="71"/>
      <c r="C116" s="53"/>
      <c r="D116" s="53"/>
    </row>
    <row r="117" spans="1:4" x14ac:dyDescent="0.25">
      <c r="A117" s="73"/>
      <c r="B117" s="71"/>
      <c r="C117" s="53"/>
      <c r="D117" s="53"/>
    </row>
    <row r="118" spans="1:4" x14ac:dyDescent="0.25">
      <c r="A118" s="73"/>
      <c r="B118" s="71"/>
      <c r="C118" s="53"/>
      <c r="D118" s="53"/>
    </row>
    <row r="119" spans="1:4" x14ac:dyDescent="0.25">
      <c r="A119" s="73"/>
      <c r="B119" s="71"/>
      <c r="C119" s="53"/>
      <c r="D119" s="53"/>
    </row>
    <row r="120" spans="1:4" x14ac:dyDescent="0.25">
      <c r="A120" s="73"/>
      <c r="B120" s="71"/>
      <c r="C120" s="53"/>
      <c r="D120" s="53"/>
    </row>
    <row r="121" spans="1:4" x14ac:dyDescent="0.25">
      <c r="A121" s="73"/>
      <c r="B121" s="71"/>
      <c r="C121" s="53"/>
      <c r="D121" s="53"/>
    </row>
    <row r="122" spans="1:4" x14ac:dyDescent="0.25">
      <c r="A122" s="73"/>
      <c r="B122" s="71"/>
      <c r="C122" s="53"/>
      <c r="D122" s="53"/>
    </row>
    <row r="123" spans="1:4" x14ac:dyDescent="0.25">
      <c r="A123" s="73"/>
      <c r="B123" s="71"/>
      <c r="C123" s="53"/>
      <c r="D123" s="53"/>
    </row>
    <row r="124" spans="1:4" x14ac:dyDescent="0.25">
      <c r="A124" s="73"/>
      <c r="B124" s="71"/>
      <c r="C124" s="53"/>
      <c r="D124" s="53"/>
    </row>
    <row r="125" spans="1:4" x14ac:dyDescent="0.25">
      <c r="A125" s="73"/>
      <c r="B125" s="71"/>
      <c r="C125" s="53"/>
      <c r="D125" s="53"/>
    </row>
    <row r="126" spans="1:4" x14ac:dyDescent="0.25">
      <c r="A126" s="73"/>
      <c r="B126" s="71"/>
      <c r="C126" s="53"/>
      <c r="D126" s="53"/>
    </row>
    <row r="127" spans="1:4" x14ac:dyDescent="0.25">
      <c r="A127" s="73"/>
      <c r="B127" s="71"/>
      <c r="C127" s="53"/>
      <c r="D127" s="53"/>
    </row>
    <row r="128" spans="1:4" x14ac:dyDescent="0.25">
      <c r="A128" s="73"/>
      <c r="B128" s="71"/>
      <c r="C128" s="53"/>
      <c r="D128" s="53"/>
    </row>
    <row r="129" spans="1:4" x14ac:dyDescent="0.25">
      <c r="A129" s="73"/>
      <c r="B129" s="71"/>
      <c r="C129" s="53"/>
      <c r="D129" s="53"/>
    </row>
    <row r="130" spans="1:4" x14ac:dyDescent="0.25">
      <c r="A130" s="73"/>
      <c r="B130" s="71"/>
      <c r="C130" s="53"/>
      <c r="D130" s="53"/>
    </row>
    <row r="131" spans="1:4" x14ac:dyDescent="0.25">
      <c r="A131" s="73"/>
      <c r="B131" s="71"/>
      <c r="C131" s="53"/>
      <c r="D131" s="53"/>
    </row>
    <row r="132" spans="1:4" x14ac:dyDescent="0.25">
      <c r="A132" s="73"/>
      <c r="B132" s="71"/>
      <c r="C132" s="53"/>
      <c r="D132" s="53"/>
    </row>
    <row r="133" spans="1:4" x14ac:dyDescent="0.25">
      <c r="A133" s="73"/>
      <c r="B133" s="71"/>
      <c r="C133" s="53"/>
      <c r="D133" s="53"/>
    </row>
    <row r="134" spans="1:4" x14ac:dyDescent="0.25">
      <c r="A134" s="73"/>
      <c r="B134" s="71"/>
      <c r="C134" s="53"/>
      <c r="D134" s="53"/>
    </row>
    <row r="135" spans="1:4" x14ac:dyDescent="0.25">
      <c r="A135" s="73"/>
      <c r="B135" s="71"/>
      <c r="C135" s="53"/>
      <c r="D135" s="53"/>
    </row>
    <row r="136" spans="1:4" x14ac:dyDescent="0.25">
      <c r="A136" s="73"/>
      <c r="B136" s="71"/>
      <c r="C136" s="53"/>
      <c r="D136" s="53"/>
    </row>
    <row r="137" spans="1:4" x14ac:dyDescent="0.25">
      <c r="A137" s="73"/>
      <c r="B137" s="71"/>
      <c r="C137" s="53"/>
      <c r="D137" s="53"/>
    </row>
    <row r="138" spans="1:4" x14ac:dyDescent="0.25">
      <c r="A138" s="73"/>
      <c r="B138" s="71"/>
      <c r="C138" s="53"/>
      <c r="D138" s="53"/>
    </row>
    <row r="139" spans="1:4" x14ac:dyDescent="0.25">
      <c r="A139" s="73"/>
      <c r="B139" s="71"/>
      <c r="C139" s="53"/>
      <c r="D139" s="53"/>
    </row>
    <row r="140" spans="1:4" x14ac:dyDescent="0.25">
      <c r="A140" s="73"/>
      <c r="B140" s="71"/>
      <c r="C140" s="53"/>
      <c r="D140" s="53"/>
    </row>
    <row r="141" spans="1:4" x14ac:dyDescent="0.25">
      <c r="A141" s="73"/>
      <c r="B141" s="71"/>
      <c r="C141" s="53"/>
      <c r="D141" s="53"/>
    </row>
    <row r="142" spans="1:4" x14ac:dyDescent="0.25">
      <c r="A142" s="73"/>
      <c r="B142" s="71"/>
      <c r="C142" s="53"/>
      <c r="D142" s="53"/>
    </row>
    <row r="143" spans="1:4" x14ac:dyDescent="0.25">
      <c r="A143" s="73"/>
      <c r="B143" s="71"/>
      <c r="C143" s="53"/>
      <c r="D143" s="53"/>
    </row>
    <row r="144" spans="1:4" x14ac:dyDescent="0.25">
      <c r="A144" s="73"/>
      <c r="B144" s="71"/>
      <c r="C144" s="53"/>
      <c r="D144" s="53"/>
    </row>
    <row r="145" spans="1:4" x14ac:dyDescent="0.25">
      <c r="A145" s="73"/>
      <c r="B145" s="71"/>
      <c r="C145" s="53"/>
      <c r="D145" s="53"/>
    </row>
    <row r="146" spans="1:4" x14ac:dyDescent="0.25">
      <c r="A146" s="73"/>
      <c r="B146" s="71"/>
      <c r="C146" s="53"/>
      <c r="D146" s="53"/>
    </row>
    <row r="147" spans="1:4" x14ac:dyDescent="0.25">
      <c r="A147" s="73"/>
      <c r="B147" s="71"/>
      <c r="C147" s="53"/>
      <c r="D147" s="53"/>
    </row>
    <row r="148" spans="1:4" x14ac:dyDescent="0.25">
      <c r="A148" s="73"/>
      <c r="B148" s="71"/>
      <c r="C148" s="53"/>
      <c r="D148" s="53"/>
    </row>
    <row r="149" spans="1:4" x14ac:dyDescent="0.25">
      <c r="A149" s="73"/>
      <c r="B149" s="71"/>
      <c r="C149" s="53"/>
      <c r="D149" s="53"/>
    </row>
    <row r="150" spans="1:4" x14ac:dyDescent="0.25">
      <c r="A150" s="73"/>
      <c r="B150" s="71"/>
      <c r="C150" s="53"/>
      <c r="D150" s="53"/>
    </row>
    <row r="151" spans="1:4" x14ac:dyDescent="0.25">
      <c r="A151" s="73"/>
      <c r="B151" s="71"/>
      <c r="C151" s="53"/>
      <c r="D151" s="53"/>
    </row>
    <row r="152" spans="1:4" x14ac:dyDescent="0.25">
      <c r="A152" s="73"/>
      <c r="B152" s="71"/>
      <c r="C152" s="53"/>
      <c r="D152" s="53"/>
    </row>
    <row r="153" spans="1:4" x14ac:dyDescent="0.25">
      <c r="A153" s="73"/>
      <c r="B153" s="71"/>
      <c r="C153" s="53"/>
      <c r="D153" s="53"/>
    </row>
    <row r="154" spans="1:4" x14ac:dyDescent="0.25">
      <c r="A154" s="73"/>
      <c r="B154" s="71"/>
      <c r="C154" s="53"/>
      <c r="D154" s="53"/>
    </row>
    <row r="155" spans="1:4" x14ac:dyDescent="0.25">
      <c r="A155" s="73"/>
      <c r="B155" s="71"/>
      <c r="C155" s="53"/>
      <c r="D155" s="53"/>
    </row>
    <row r="156" spans="1:4" x14ac:dyDescent="0.25">
      <c r="A156" s="73"/>
      <c r="B156" s="71"/>
      <c r="C156" s="53"/>
      <c r="D156" s="53"/>
    </row>
    <row r="157" spans="1:4" x14ac:dyDescent="0.25">
      <c r="A157" s="73"/>
      <c r="B157" s="71"/>
      <c r="C157" s="53"/>
      <c r="D157" s="53"/>
    </row>
    <row r="158" spans="1:4" x14ac:dyDescent="0.25">
      <c r="A158" s="73"/>
      <c r="B158" s="71"/>
      <c r="C158" s="53"/>
      <c r="D158" s="53"/>
    </row>
    <row r="159" spans="1:4" x14ac:dyDescent="0.25">
      <c r="A159" s="73"/>
      <c r="B159" s="71"/>
      <c r="C159" s="53"/>
      <c r="D159" s="53"/>
    </row>
    <row r="160" spans="1:4" x14ac:dyDescent="0.25">
      <c r="A160" s="73"/>
      <c r="B160" s="71"/>
      <c r="C160" s="53"/>
      <c r="D160" s="53"/>
    </row>
    <row r="161" spans="1:4" x14ac:dyDescent="0.25">
      <c r="A161" s="73"/>
      <c r="B161" s="71"/>
      <c r="C161" s="53"/>
      <c r="D161" s="53"/>
    </row>
    <row r="162" spans="1:4" x14ac:dyDescent="0.25">
      <c r="A162" s="73"/>
      <c r="B162" s="71"/>
      <c r="C162" s="53"/>
      <c r="D162" s="53"/>
    </row>
    <row r="163" spans="1:4" x14ac:dyDescent="0.25">
      <c r="A163" s="73"/>
      <c r="B163" s="71"/>
      <c r="C163" s="53"/>
      <c r="D163" s="53"/>
    </row>
    <row r="164" spans="1:4" x14ac:dyDescent="0.25">
      <c r="A164" s="73"/>
      <c r="B164" s="71"/>
      <c r="C164" s="53"/>
      <c r="D164" s="53"/>
    </row>
    <row r="165" spans="1:4" x14ac:dyDescent="0.25">
      <c r="A165" s="73"/>
      <c r="B165" s="71"/>
      <c r="C165" s="53"/>
      <c r="D165" s="53"/>
    </row>
    <row r="166" spans="1:4" x14ac:dyDescent="0.25">
      <c r="A166" s="73"/>
      <c r="B166" s="71"/>
      <c r="C166" s="53"/>
      <c r="D166" s="53"/>
    </row>
    <row r="167" spans="1:4" x14ac:dyDescent="0.25">
      <c r="A167" s="73"/>
      <c r="B167" s="71"/>
      <c r="C167" s="53"/>
      <c r="D167" s="53"/>
    </row>
    <row r="168" spans="1:4" x14ac:dyDescent="0.25">
      <c r="A168" s="73"/>
      <c r="B168" s="71"/>
      <c r="C168" s="53"/>
      <c r="D168" s="53"/>
    </row>
    <row r="169" spans="1:4" x14ac:dyDescent="0.25">
      <c r="A169" s="73"/>
      <c r="B169" s="71"/>
      <c r="C169" s="53"/>
      <c r="D169" s="53"/>
    </row>
    <row r="170" spans="1:4" x14ac:dyDescent="0.25">
      <c r="A170" s="73"/>
      <c r="B170" s="71"/>
      <c r="C170" s="53"/>
      <c r="D170" s="53"/>
    </row>
    <row r="171" spans="1:4" x14ac:dyDescent="0.25">
      <c r="A171" s="73"/>
      <c r="B171" s="71"/>
      <c r="C171" s="53"/>
      <c r="D171" s="53"/>
    </row>
    <row r="172" spans="1:4" x14ac:dyDescent="0.25">
      <c r="A172" s="73"/>
      <c r="B172" s="71"/>
      <c r="C172" s="53"/>
      <c r="D172" s="53"/>
    </row>
    <row r="173" spans="1:4" x14ac:dyDescent="0.25">
      <c r="A173" s="73"/>
      <c r="B173" s="71"/>
      <c r="C173" s="53"/>
      <c r="D173" s="53"/>
    </row>
    <row r="174" spans="1:4" x14ac:dyDescent="0.25">
      <c r="A174" s="73"/>
      <c r="B174" s="71"/>
      <c r="C174" s="53"/>
      <c r="D174" s="53"/>
    </row>
    <row r="175" spans="1:4" x14ac:dyDescent="0.25">
      <c r="A175" s="73"/>
      <c r="B175" s="71"/>
      <c r="C175" s="53"/>
      <c r="D175" s="53"/>
    </row>
    <row r="176" spans="1:4" x14ac:dyDescent="0.25">
      <c r="A176" s="73"/>
      <c r="B176" s="71"/>
      <c r="C176" s="53"/>
      <c r="D176" s="53"/>
    </row>
    <row r="177" spans="1:4" x14ac:dyDescent="0.25">
      <c r="A177" s="73"/>
      <c r="B177" s="71"/>
      <c r="C177" s="53"/>
      <c r="D177" s="53"/>
    </row>
    <row r="178" spans="1:4" x14ac:dyDescent="0.25">
      <c r="A178" s="73"/>
      <c r="B178" s="71"/>
      <c r="C178" s="53"/>
      <c r="D178" s="53"/>
    </row>
    <row r="179" spans="1:4" x14ac:dyDescent="0.25">
      <c r="A179" s="73"/>
      <c r="B179" s="71"/>
      <c r="C179" s="53"/>
      <c r="D179" s="53"/>
    </row>
    <row r="180" spans="1:4" x14ac:dyDescent="0.25">
      <c r="A180" s="73"/>
      <c r="B180" s="71"/>
      <c r="C180" s="53"/>
      <c r="D180" s="53"/>
    </row>
    <row r="181" spans="1:4" x14ac:dyDescent="0.25">
      <c r="A181" s="73"/>
      <c r="B181" s="71"/>
      <c r="C181" s="53"/>
      <c r="D181" s="53"/>
    </row>
    <row r="182" spans="1:4" x14ac:dyDescent="0.25">
      <c r="A182" s="73"/>
      <c r="B182" s="71"/>
      <c r="C182" s="53"/>
      <c r="D182" s="53"/>
    </row>
    <row r="183" spans="1:4" x14ac:dyDescent="0.25">
      <c r="A183" s="73"/>
      <c r="B183" s="71"/>
      <c r="C183" s="53"/>
      <c r="D183" s="53"/>
    </row>
    <row r="184" spans="1:4" x14ac:dyDescent="0.25">
      <c r="A184" s="73"/>
      <c r="B184" s="71"/>
      <c r="C184" s="53"/>
      <c r="D184" s="53"/>
    </row>
    <row r="185" spans="1:4" x14ac:dyDescent="0.25">
      <c r="A185" s="73"/>
      <c r="B185" s="71"/>
      <c r="C185" s="53"/>
      <c r="D185" s="53"/>
    </row>
    <row r="186" spans="1:4" x14ac:dyDescent="0.25">
      <c r="A186" s="73"/>
      <c r="B186" s="71"/>
      <c r="C186" s="53"/>
      <c r="D186" s="53"/>
    </row>
    <row r="187" spans="1:4" x14ac:dyDescent="0.25">
      <c r="A187" s="73"/>
      <c r="B187" s="71"/>
      <c r="C187" s="53"/>
      <c r="D187" s="53"/>
    </row>
    <row r="188" spans="1:4" x14ac:dyDescent="0.25">
      <c r="A188" s="73"/>
      <c r="B188" s="71"/>
      <c r="C188" s="53"/>
      <c r="D188" s="53"/>
    </row>
    <row r="189" spans="1:4" x14ac:dyDescent="0.25">
      <c r="A189" s="73"/>
      <c r="B189" s="71"/>
      <c r="C189" s="53"/>
      <c r="D189" s="53"/>
    </row>
    <row r="190" spans="1:4" x14ac:dyDescent="0.25">
      <c r="A190" s="73"/>
      <c r="B190" s="71"/>
      <c r="C190" s="53"/>
      <c r="D190" s="53"/>
    </row>
    <row r="191" spans="1:4" x14ac:dyDescent="0.25">
      <c r="A191" s="73"/>
      <c r="B191" s="71"/>
      <c r="C191" s="53"/>
      <c r="D191" s="53"/>
    </row>
    <row r="192" spans="1:4" x14ac:dyDescent="0.25">
      <c r="A192" s="73"/>
      <c r="B192" s="71"/>
      <c r="C192" s="53"/>
      <c r="D192" s="53"/>
    </row>
    <row r="193" spans="1:4" x14ac:dyDescent="0.25">
      <c r="A193" s="73"/>
      <c r="B193" s="71"/>
      <c r="C193" s="53"/>
      <c r="D193" s="53"/>
    </row>
    <row r="194" spans="1:4" x14ac:dyDescent="0.25">
      <c r="A194" s="73"/>
      <c r="B194" s="71"/>
      <c r="C194" s="53"/>
      <c r="D194" s="53"/>
    </row>
    <row r="195" spans="1:4" x14ac:dyDescent="0.25">
      <c r="A195" s="73"/>
      <c r="B195" s="71"/>
      <c r="C195" s="53"/>
      <c r="D195" s="53"/>
    </row>
    <row r="196" spans="1:4" x14ac:dyDescent="0.25">
      <c r="A196" s="73"/>
      <c r="B196" s="71"/>
      <c r="C196" s="53"/>
      <c r="D196" s="53"/>
    </row>
    <row r="197" spans="1:4" x14ac:dyDescent="0.25">
      <c r="A197" s="73"/>
      <c r="B197" s="71"/>
      <c r="C197" s="53"/>
      <c r="D197" s="53"/>
    </row>
  </sheetData>
  <mergeCells count="17">
    <mergeCell ref="A48:A51"/>
    <mergeCell ref="A52:A53"/>
    <mergeCell ref="E1:J1"/>
    <mergeCell ref="M1:N1"/>
    <mergeCell ref="A43:A44"/>
    <mergeCell ref="A45:A47"/>
    <mergeCell ref="K1:L1"/>
    <mergeCell ref="A30:A32"/>
    <mergeCell ref="A33:A34"/>
    <mergeCell ref="A35:A39"/>
    <mergeCell ref="A40:A42"/>
    <mergeCell ref="A3:A9"/>
    <mergeCell ref="A10:A15"/>
    <mergeCell ref="A16:A19"/>
    <mergeCell ref="A20:A21"/>
    <mergeCell ref="A23:A25"/>
    <mergeCell ref="A26:A29"/>
  </mergeCells>
  <conditionalFormatting sqref="E3:J53">
    <cfRule type="expression" dxfId="12" priority="3">
      <formula>E3=2</formula>
    </cfRule>
    <cfRule type="expression" dxfId="11" priority="4">
      <formula>E3=1</formula>
    </cfRule>
  </conditionalFormatting>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8">
    <tabColor rgb="FFC00000"/>
  </sheetPr>
  <dimension ref="A1:BN67"/>
  <sheetViews>
    <sheetView zoomScale="70" zoomScaleNormal="70" workbookViewId="0">
      <pane xSplit="3" ySplit="1" topLeftCell="D2" activePane="bottomRight" state="frozen"/>
      <selection pane="topRight" activeCell="D1" sqref="D1"/>
      <selection pane="bottomLeft" activeCell="A2" sqref="A2"/>
      <selection pane="bottomRight" activeCell="F6" sqref="F6"/>
    </sheetView>
  </sheetViews>
  <sheetFormatPr baseColWidth="10" defaultColWidth="8.140625" defaultRowHeight="90" customHeight="1" x14ac:dyDescent="0.25"/>
  <cols>
    <col min="1" max="1" width="6.85546875" style="141" bestFit="1" customWidth="1"/>
    <col min="2" max="2" width="6" style="135" bestFit="1" customWidth="1"/>
    <col min="3" max="3" width="22.5703125" style="135" customWidth="1"/>
    <col min="4" max="4" width="3" style="135" bestFit="1" customWidth="1"/>
    <col min="5" max="5" width="32.85546875" style="135" bestFit="1" customWidth="1"/>
    <col min="6" max="6" width="34.28515625" style="135" bestFit="1" customWidth="1"/>
    <col min="7" max="7" width="33.5703125" style="135" bestFit="1" customWidth="1"/>
    <col min="8" max="8" width="35.5703125" style="135" bestFit="1" customWidth="1"/>
    <col min="9" max="9" width="32.28515625" style="135" bestFit="1" customWidth="1"/>
    <col min="10" max="10" width="32.85546875" style="135" bestFit="1" customWidth="1"/>
    <col min="11" max="65" width="8.140625" style="135" customWidth="1"/>
    <col min="66" max="66" width="8.28515625" style="135" bestFit="1" customWidth="1"/>
    <col min="67" max="106" width="8.140625" style="135" customWidth="1"/>
    <col min="107" max="16384" width="8.140625" style="135"/>
  </cols>
  <sheetData>
    <row r="1" spans="1:66" s="138" customFormat="1" ht="15.75" customHeight="1" x14ac:dyDescent="0.25">
      <c r="B1" s="172" t="s">
        <v>288</v>
      </c>
      <c r="C1" s="172"/>
      <c r="D1" s="172"/>
      <c r="E1" s="172" t="s">
        <v>289</v>
      </c>
      <c r="F1" s="172"/>
      <c r="G1" s="172"/>
      <c r="H1" s="172"/>
      <c r="I1" s="74"/>
      <c r="J1" s="74"/>
      <c r="K1" s="74"/>
      <c r="L1" s="74"/>
      <c r="M1" s="74"/>
      <c r="BN1" s="138" t="s">
        <v>269</v>
      </c>
    </row>
    <row r="2" spans="1:66" s="54" customFormat="1" ht="14.45" customHeight="1" x14ac:dyDescent="0.25">
      <c r="A2" s="55" t="s">
        <v>112</v>
      </c>
      <c r="B2" s="54" t="s">
        <v>199</v>
      </c>
      <c r="C2" s="54" t="s">
        <v>202</v>
      </c>
      <c r="D2" s="54" t="s">
        <v>203</v>
      </c>
      <c r="E2" s="54" t="e">
        <f>#REF!</f>
        <v>#REF!</v>
      </c>
      <c r="F2" s="54" t="e">
        <f>#REF!</f>
        <v>#REF!</v>
      </c>
    </row>
    <row r="3" spans="1:66" ht="90" customHeight="1" x14ac:dyDescent="0.25">
      <c r="A3" s="181" t="s">
        <v>273</v>
      </c>
      <c r="B3" s="135" t="str">
        <f>'T - Grasps'!B2</f>
        <v>C8</v>
      </c>
      <c r="D3" s="135">
        <f>'raw grasp info'!C2</f>
        <v>7</v>
      </c>
      <c r="E3" s="135" t="e">
        <f>RANK(#REF!,#REF!,1)</f>
        <v>#REF!</v>
      </c>
      <c r="F3" s="135" t="e">
        <f>RANK(#REF!,#REF!,1)</f>
        <v>#REF!</v>
      </c>
    </row>
    <row r="4" spans="1:66" ht="90" customHeight="1" x14ac:dyDescent="0.25">
      <c r="A4" s="181"/>
      <c r="B4" s="135" t="str">
        <f>'T - Grasps'!B3</f>
        <v>C12</v>
      </c>
      <c r="D4" s="135">
        <f>'raw grasp info'!C3</f>
        <v>5</v>
      </c>
      <c r="E4" s="135" t="e">
        <f>RANK(#REF!,#REF!,1)</f>
        <v>#REF!</v>
      </c>
      <c r="F4" s="135" t="e">
        <f>RANK(#REF!,#REF!,1)</f>
        <v>#REF!</v>
      </c>
    </row>
    <row r="5" spans="1:66" ht="90" customHeight="1" x14ac:dyDescent="0.25">
      <c r="A5" s="181"/>
      <c r="B5" s="135" t="str">
        <f>'T - Grasps'!B4</f>
        <v>T+1</v>
      </c>
      <c r="D5" s="135">
        <f>'raw grasp info'!C4</f>
        <v>9</v>
      </c>
      <c r="E5" s="135" t="e">
        <f>RANK(#REF!,#REF!,1)</f>
        <v>#REF!</v>
      </c>
      <c r="F5" s="135" t="e">
        <f>RANK(#REF!,#REF!,1)</f>
        <v>#REF!</v>
      </c>
    </row>
    <row r="6" spans="1:66" ht="90" customHeight="1" x14ac:dyDescent="0.25">
      <c r="A6" s="181"/>
      <c r="B6" s="135" t="str">
        <f>'T - Grasps'!B5</f>
        <v>T+2</v>
      </c>
      <c r="D6" s="135">
        <f>'raw grasp info'!C5</f>
        <v>3</v>
      </c>
      <c r="E6" s="135" t="e">
        <f>RANK(#REF!,#REF!,1)</f>
        <v>#REF!</v>
      </c>
      <c r="F6" s="135" t="e">
        <f>RANK(#REF!,#REF!,1)</f>
        <v>#REF!</v>
      </c>
    </row>
    <row r="7" spans="1:66" ht="90" customHeight="1" x14ac:dyDescent="0.25">
      <c r="A7" s="181"/>
      <c r="B7" s="135" t="str">
        <f>'T - Grasps'!B6</f>
        <v>T+3.5</v>
      </c>
      <c r="D7" s="135">
        <f>'raw grasp info'!C6</f>
        <v>6</v>
      </c>
      <c r="E7" s="135" t="e">
        <f>RANK(#REF!,#REF!,1)</f>
        <v>#REF!</v>
      </c>
      <c r="F7" s="135" t="e">
        <f>RANK(#REF!,#REF!,1)</f>
        <v>#REF!</v>
      </c>
    </row>
    <row r="8" spans="1:66" ht="90" customHeight="1" x14ac:dyDescent="0.25">
      <c r="A8" s="181"/>
      <c r="B8" s="135" t="str">
        <f>'T - Grasps'!B7</f>
        <v>T+4</v>
      </c>
      <c r="D8" s="135">
        <f>'raw grasp info'!C7</f>
        <v>8</v>
      </c>
      <c r="E8" s="135" t="e">
        <f>RANK(#REF!,#REF!,1)</f>
        <v>#REF!</v>
      </c>
      <c r="F8" s="135" t="e">
        <f>RANK(#REF!,#REF!,1)</f>
        <v>#REF!</v>
      </c>
    </row>
    <row r="9" spans="1:66" ht="90" customHeight="1" x14ac:dyDescent="0.25">
      <c r="A9" s="181"/>
      <c r="B9" s="135" t="str">
        <f>'T - Grasps'!B8</f>
        <v>T+5</v>
      </c>
      <c r="D9" s="135">
        <f>'raw grasp info'!C8</f>
        <v>8</v>
      </c>
      <c r="E9" s="135" t="e">
        <f>RANK(#REF!,#REF!,1)</f>
        <v>#REF!</v>
      </c>
      <c r="F9" s="135" t="e">
        <f>RANK(#REF!,#REF!,1)</f>
        <v>#REF!</v>
      </c>
    </row>
    <row r="10" spans="1:66" s="54" customFormat="1" ht="15.75" customHeight="1" x14ac:dyDescent="0.25">
      <c r="E10" s="54" t="e">
        <f>#REF!</f>
        <v>#REF!</v>
      </c>
      <c r="F10" s="54" t="e">
        <f>#REF!</f>
        <v>#REF!</v>
      </c>
      <c r="G10" s="54" t="e">
        <f>#REF!</f>
        <v>#REF!</v>
      </c>
      <c r="H10" s="54" t="e">
        <f>#REF!</f>
        <v>#REF!</v>
      </c>
    </row>
    <row r="11" spans="1:66" ht="90" customHeight="1" x14ac:dyDescent="0.25">
      <c r="A11" s="181" t="s">
        <v>274</v>
      </c>
      <c r="B11" s="135" t="str">
        <f>'T - Grasps'!B9</f>
        <v>C8</v>
      </c>
      <c r="D11" s="135">
        <f>'raw grasp info'!C9</f>
        <v>3</v>
      </c>
      <c r="E11" s="135" t="e">
        <f>RANK(#REF!,#REF!,1)</f>
        <v>#REF!</v>
      </c>
      <c r="F11" s="135" t="e">
        <f>RANK(#REF!,#REF!,1)</f>
        <v>#REF!</v>
      </c>
      <c r="G11" s="135" t="e">
        <f>RANK(#REF!,#REF!,1)</f>
        <v>#REF!</v>
      </c>
      <c r="H11" s="135" t="e">
        <f>RANK(#REF!,#REF!,1)</f>
        <v>#REF!</v>
      </c>
    </row>
    <row r="12" spans="1:66" ht="90" customHeight="1" x14ac:dyDescent="0.25">
      <c r="A12" s="181"/>
      <c r="B12" s="135" t="str">
        <f>'T - Grasps'!B10</f>
        <v>F21</v>
      </c>
      <c r="D12" s="135">
        <f>'raw grasp info'!C10</f>
        <v>5</v>
      </c>
      <c r="E12" s="135" t="e">
        <f>RANK(#REF!,#REF!,1)</f>
        <v>#REF!</v>
      </c>
      <c r="F12" s="135" t="e">
        <f>RANK(#REF!,#REF!,1)</f>
        <v>#REF!</v>
      </c>
      <c r="G12" s="135" t="e">
        <f>RANK(#REF!,#REF!,1)</f>
        <v>#REF!</v>
      </c>
      <c r="H12" s="135" t="e">
        <f>RANK(#REF!,#REF!,1)</f>
        <v>#REF!</v>
      </c>
    </row>
    <row r="13" spans="1:66" ht="90" customHeight="1" x14ac:dyDescent="0.25">
      <c r="A13" s="181"/>
      <c r="B13" s="135" t="str">
        <f>'T - Grasps'!B11</f>
        <v>F26</v>
      </c>
      <c r="D13" s="135">
        <f>'raw grasp info'!C11</f>
        <v>3</v>
      </c>
      <c r="E13" s="135" t="e">
        <f>RANK(#REF!,#REF!,1)</f>
        <v>#REF!</v>
      </c>
      <c r="F13" s="135" t="e">
        <f>RANK(#REF!,#REF!,1)</f>
        <v>#REF!</v>
      </c>
      <c r="G13" s="135" t="e">
        <f>RANK(#REF!,#REF!,1)</f>
        <v>#REF!</v>
      </c>
      <c r="H13" s="135" t="e">
        <f>RANK(#REF!,#REF!,1)</f>
        <v>#REF!</v>
      </c>
    </row>
    <row r="14" spans="1:66" ht="90" customHeight="1" x14ac:dyDescent="0.25">
      <c r="A14" s="181"/>
      <c r="B14" s="135" t="str">
        <f>'T - Grasps'!B12</f>
        <v>T+6</v>
      </c>
      <c r="D14" s="135">
        <f>'raw grasp info'!C12</f>
        <v>6</v>
      </c>
      <c r="E14" s="135" t="e">
        <f>RANK(#REF!,#REF!,1)</f>
        <v>#REF!</v>
      </c>
      <c r="F14" s="135" t="e">
        <f>RANK(#REF!,#REF!,1)</f>
        <v>#REF!</v>
      </c>
      <c r="G14" s="135" t="e">
        <f>RANK(#REF!,#REF!,1)</f>
        <v>#REF!</v>
      </c>
      <c r="H14" s="135" t="e">
        <f>RANK(#REF!,#REF!,1)</f>
        <v>#REF!</v>
      </c>
    </row>
    <row r="15" spans="1:66" ht="90" customHeight="1" x14ac:dyDescent="0.25">
      <c r="A15" s="181"/>
      <c r="B15" s="135" t="str">
        <f>'T - Grasps'!B13</f>
        <v>T+8</v>
      </c>
      <c r="D15" s="135">
        <f>'raw grasp info'!C13</f>
        <v>4</v>
      </c>
      <c r="E15" s="135" t="e">
        <f>RANK(#REF!,#REF!,1)</f>
        <v>#REF!</v>
      </c>
      <c r="F15" s="135" t="e">
        <f>RANK(#REF!,#REF!,1)</f>
        <v>#REF!</v>
      </c>
      <c r="G15" s="135" t="e">
        <f>RANK(#REF!,#REF!,1)</f>
        <v>#REF!</v>
      </c>
      <c r="H15" s="135" t="e">
        <f>RANK(#REF!,#REF!,1)</f>
        <v>#REF!</v>
      </c>
    </row>
    <row r="16" spans="1:66" ht="90" customHeight="1" x14ac:dyDescent="0.25">
      <c r="A16" s="181"/>
      <c r="B16" s="135" t="str">
        <f>'T - Grasps'!B14</f>
        <v>T13</v>
      </c>
      <c r="D16" s="135">
        <f>'raw grasp info'!C14</f>
        <v>2</v>
      </c>
      <c r="E16" s="135" t="e">
        <f>RANK(#REF!,#REF!,1)</f>
        <v>#REF!</v>
      </c>
      <c r="F16" s="135" t="e">
        <f>RANK(#REF!,#REF!,1)</f>
        <v>#REF!</v>
      </c>
      <c r="G16" s="135" t="e">
        <f>RANK(#REF!,#REF!,1)</f>
        <v>#REF!</v>
      </c>
      <c r="H16" s="135" t="e">
        <f>RANK(#REF!,#REF!,1)</f>
        <v>#REF!</v>
      </c>
    </row>
    <row r="17" spans="1:7" s="54" customFormat="1" ht="15.75" customHeight="1" x14ac:dyDescent="0.25">
      <c r="E17" s="54" t="e">
        <f>#REF!</f>
        <v>#REF!</v>
      </c>
      <c r="F17" s="54" t="e">
        <f>#REF!</f>
        <v>#REF!</v>
      </c>
      <c r="G17" s="54" t="e">
        <f>#REF!</f>
        <v>#REF!</v>
      </c>
    </row>
    <row r="18" spans="1:7" ht="90" customHeight="1" x14ac:dyDescent="0.25">
      <c r="A18" s="181" t="s">
        <v>275</v>
      </c>
      <c r="B18" s="135" t="str">
        <f>'T - Grasps'!B15</f>
        <v>C16</v>
      </c>
      <c r="D18" s="135">
        <f>'raw grasp info'!C15</f>
        <v>5</v>
      </c>
      <c r="E18" s="135" t="e">
        <f>RANK(#REF!,#REF!,1)</f>
        <v>#REF!</v>
      </c>
      <c r="F18" s="135" t="e">
        <f>RANK(#REF!,#REF!,1)</f>
        <v>#REF!</v>
      </c>
      <c r="G18" s="135" t="e">
        <f>RANK(#REF!,#REF!,1)</f>
        <v>#REF!</v>
      </c>
    </row>
    <row r="19" spans="1:7" ht="90" customHeight="1" x14ac:dyDescent="0.25">
      <c r="A19" s="181"/>
      <c r="B19" s="135" t="str">
        <f>'T - Grasps'!B16</f>
        <v>F17</v>
      </c>
      <c r="D19" s="135">
        <f>'raw grasp info'!C16</f>
        <v>6</v>
      </c>
      <c r="E19" s="135" t="e">
        <f>RANK(#REF!,#REF!,1)</f>
        <v>#REF!</v>
      </c>
      <c r="F19" s="135" t="e">
        <f>RANK(#REF!,#REF!,1)</f>
        <v>#REF!</v>
      </c>
      <c r="G19" s="135" t="e">
        <f>RANK(#REF!,#REF!,1)</f>
        <v>#REF!</v>
      </c>
    </row>
    <row r="20" spans="1:7" ht="90" customHeight="1" x14ac:dyDescent="0.25">
      <c r="A20" s="181"/>
      <c r="B20" s="135" t="str">
        <f>'T - Grasps'!B17</f>
        <v>F21</v>
      </c>
      <c r="D20" s="135">
        <f>'raw grasp info'!C17</f>
        <v>4</v>
      </c>
      <c r="E20" s="135" t="e">
        <f>RANK(#REF!,#REF!,1)</f>
        <v>#REF!</v>
      </c>
      <c r="F20" s="135" t="e">
        <f>RANK(#REF!,#REF!,1)</f>
        <v>#REF!</v>
      </c>
      <c r="G20" s="135" t="e">
        <f>RANK(#REF!,#REF!,1)</f>
        <v>#REF!</v>
      </c>
    </row>
    <row r="21" spans="1:7" ht="90" customHeight="1" x14ac:dyDescent="0.25">
      <c r="A21" s="181"/>
      <c r="B21" s="135" t="str">
        <f>'T - Grasps'!B18</f>
        <v>T16</v>
      </c>
      <c r="D21" s="135">
        <f>'raw grasp info'!C18</f>
        <v>5</v>
      </c>
      <c r="E21" s="135" t="e">
        <f>RANK(#REF!,#REF!,1)</f>
        <v>#REF!</v>
      </c>
      <c r="F21" s="135" t="e">
        <f>RANK(#REF!,#REF!,1)</f>
        <v>#REF!</v>
      </c>
      <c r="G21" s="135" t="e">
        <f>RANK(#REF!,#REF!,1)</f>
        <v>#REF!</v>
      </c>
    </row>
    <row r="22" spans="1:7" s="98" customFormat="1" ht="15.75" customHeight="1" x14ac:dyDescent="0.25">
      <c r="E22" s="98" t="e">
        <f>#REF!</f>
        <v>#REF!</v>
      </c>
      <c r="F22" s="98" t="e">
        <f>#REF!</f>
        <v>#REF!</v>
      </c>
    </row>
    <row r="23" spans="1:7" ht="90" customHeight="1" x14ac:dyDescent="0.25">
      <c r="A23" s="181" t="s">
        <v>276</v>
      </c>
      <c r="B23" s="135" t="str">
        <f>'T - Grasps'!B19</f>
        <v>C1</v>
      </c>
      <c r="D23" s="135">
        <f>'raw grasp info'!C19</f>
        <v>15</v>
      </c>
      <c r="E23" s="135" t="e">
        <f>RANK(#REF!,#REF!,1)</f>
        <v>#REF!</v>
      </c>
      <c r="F23" s="135" t="e">
        <f>RANK(#REF!,#REF!,1)</f>
        <v>#REF!</v>
      </c>
    </row>
    <row r="24" spans="1:7" ht="90" customHeight="1" x14ac:dyDescent="0.25">
      <c r="A24" s="181"/>
      <c r="B24" s="135" t="str">
        <f>'T - Grasps'!B20</f>
        <v>C13</v>
      </c>
      <c r="D24" s="135">
        <f>'raw grasp info'!C20</f>
        <v>5</v>
      </c>
      <c r="E24" s="135" t="e">
        <f>RANK(#REF!,#REF!,1)</f>
        <v>#REF!</v>
      </c>
      <c r="F24" s="135" t="e">
        <f>RANK(#REF!,#REF!,1)</f>
        <v>#REF!</v>
      </c>
    </row>
    <row r="25" spans="1:7" ht="14.45" customHeight="1" x14ac:dyDescent="0.25">
      <c r="E25" t="e">
        <f>#REF!</f>
        <v>#REF!</v>
      </c>
      <c r="F25" t="e">
        <f>#REF!</f>
        <v>#REF!</v>
      </c>
    </row>
    <row r="26" spans="1:7" ht="90" customHeight="1" x14ac:dyDescent="0.25">
      <c r="A26" s="141" t="s">
        <v>277</v>
      </c>
      <c r="B26" s="135" t="str">
        <f>'T - Grasps'!B21</f>
        <v>C16</v>
      </c>
      <c r="D26" s="135">
        <f>'raw grasp info'!C21</f>
        <v>5</v>
      </c>
      <c r="E26" s="135">
        <v>1</v>
      </c>
      <c r="F26" s="135">
        <v>1</v>
      </c>
    </row>
    <row r="27" spans="1:7" ht="14.45" customHeight="1" x14ac:dyDescent="0.25">
      <c r="E27" s="135" t="e">
        <f>#REF!</f>
        <v>#REF!</v>
      </c>
      <c r="F27" s="135" t="e">
        <f>#REF!</f>
        <v>#REF!</v>
      </c>
      <c r="G27" s="135" t="e">
        <f>#REF!</f>
        <v>#REF!</v>
      </c>
    </row>
    <row r="28" spans="1:7" ht="90" customHeight="1" x14ac:dyDescent="0.25">
      <c r="A28" s="181" t="s">
        <v>278</v>
      </c>
      <c r="B28" s="135" t="str">
        <f>'T - Grasps'!B22</f>
        <v>C3</v>
      </c>
      <c r="D28" s="135">
        <f>'raw grasp info'!C22</f>
        <v>16</v>
      </c>
      <c r="E28" s="135" t="e">
        <f>RANK(#REF!,#REF!,1)</f>
        <v>#REF!</v>
      </c>
      <c r="F28" s="135" t="e">
        <f>RANK(#REF!,#REF!,1)</f>
        <v>#REF!</v>
      </c>
      <c r="G28" s="135" t="e">
        <f>RANK(#REF!,#REF!,1)</f>
        <v>#REF!</v>
      </c>
    </row>
    <row r="29" spans="1:7" ht="90" customHeight="1" x14ac:dyDescent="0.25">
      <c r="A29" s="181"/>
      <c r="B29" s="135" t="str">
        <f>'T - Grasps'!B23</f>
        <v>C6</v>
      </c>
      <c r="D29" s="135">
        <f>'raw grasp info'!C23</f>
        <v>5</v>
      </c>
      <c r="E29" s="135" t="e">
        <f>RANK(#REF!,#REF!,1)</f>
        <v>#REF!</v>
      </c>
      <c r="F29" s="135" t="e">
        <f>RANK(#REF!,#REF!,1)</f>
        <v>#REF!</v>
      </c>
      <c r="G29" s="135" t="e">
        <f>RANK(#REF!,#REF!,1)</f>
        <v>#REF!</v>
      </c>
    </row>
    <row r="30" spans="1:7" ht="90" customHeight="1" x14ac:dyDescent="0.25">
      <c r="A30" s="181"/>
      <c r="B30" s="135" t="str">
        <f>'T - Grasps'!B24</f>
        <v>T1</v>
      </c>
      <c r="D30" s="135">
        <f>'raw grasp info'!C24</f>
        <v>13</v>
      </c>
      <c r="E30" s="135" t="e">
        <f>RANK(#REF!,#REF!,1)</f>
        <v>#REF!</v>
      </c>
      <c r="F30" s="135" t="e">
        <f>RANK(#REF!,#REF!,1)</f>
        <v>#REF!</v>
      </c>
      <c r="G30" s="135" t="e">
        <f>RANK(#REF!,#REF!,1)</f>
        <v>#REF!</v>
      </c>
    </row>
    <row r="31" spans="1:7" ht="14.45" customHeight="1" x14ac:dyDescent="0.25">
      <c r="E31" s="135" t="e">
        <f>#REF!</f>
        <v>#REF!</v>
      </c>
      <c r="F31" s="135" t="e">
        <f>#REF!</f>
        <v>#REF!</v>
      </c>
    </row>
    <row r="32" spans="1:7" ht="90" customHeight="1" x14ac:dyDescent="0.25">
      <c r="A32" s="181" t="s">
        <v>279</v>
      </c>
      <c r="B32" s="135" t="str">
        <f>'T - Grasps'!B25</f>
        <v>C6</v>
      </c>
      <c r="D32" s="135">
        <f>'raw grasp info'!C25</f>
        <v>5</v>
      </c>
      <c r="E32" s="135" t="e">
        <f>RANK(#REF!,#REF!,1)</f>
        <v>#REF!</v>
      </c>
      <c r="F32" s="135" t="e">
        <f>RANK(#REF!,#REF!,1)</f>
        <v>#REF!</v>
      </c>
    </row>
    <row r="33" spans="1:9" ht="90" customHeight="1" x14ac:dyDescent="0.25">
      <c r="A33" s="181"/>
      <c r="B33" s="135" t="str">
        <f>'T - Grasps'!B26</f>
        <v>C8</v>
      </c>
      <c r="D33" s="135">
        <f>'raw grasp info'!C26</f>
        <v>3</v>
      </c>
      <c r="E33" s="135" t="e">
        <f>RANK(#REF!,#REF!,1)</f>
        <v>#REF!</v>
      </c>
      <c r="F33" s="135" t="e">
        <f>RANK(#REF!,#REF!,1)</f>
        <v>#REF!</v>
      </c>
    </row>
    <row r="34" spans="1:9" ht="90" customHeight="1" x14ac:dyDescent="0.25">
      <c r="A34" s="181"/>
      <c r="B34" s="135" t="str">
        <f>'T - Grasps'!B27</f>
        <v>T6</v>
      </c>
      <c r="D34" s="135">
        <f>'raw grasp info'!C27</f>
        <v>8</v>
      </c>
      <c r="E34" s="135" t="e">
        <f>RANK(#REF!,#REF!,1)</f>
        <v>#REF!</v>
      </c>
      <c r="F34" s="135" t="e">
        <f>RANK(#REF!,#REF!,1)</f>
        <v>#REF!</v>
      </c>
    </row>
    <row r="35" spans="1:9" ht="90" customHeight="1" x14ac:dyDescent="0.25">
      <c r="A35" s="181"/>
      <c r="B35" s="135" t="str">
        <f>'T - Grasps'!B28</f>
        <v>T10</v>
      </c>
      <c r="D35" s="135">
        <f>'raw grasp info'!C28</f>
        <v>3</v>
      </c>
      <c r="E35" s="135" t="e">
        <f>RANK(#REF!,#REF!,1)</f>
        <v>#REF!</v>
      </c>
      <c r="F35" s="135" t="e">
        <f>RANK(#REF!,#REF!,1)</f>
        <v>#REF!</v>
      </c>
    </row>
    <row r="36" spans="1:9" ht="14.45" customHeight="1" x14ac:dyDescent="0.25">
      <c r="E36" s="135" t="e">
        <f>#REF!</f>
        <v>#REF!</v>
      </c>
      <c r="F36" s="135" t="e">
        <f>#REF!</f>
        <v>#REF!</v>
      </c>
      <c r="G36" s="135" t="e">
        <f>#REF!</f>
        <v>#REF!</v>
      </c>
      <c r="H36" s="135" t="e">
        <f>#REF!</f>
        <v>#REF!</v>
      </c>
      <c r="I36" s="135" t="e">
        <f>#REF!</f>
        <v>#REF!</v>
      </c>
    </row>
    <row r="37" spans="1:9" ht="90" customHeight="1" x14ac:dyDescent="0.25">
      <c r="A37" s="181" t="s">
        <v>280</v>
      </c>
      <c r="B37" s="135" t="str">
        <f>'T - Grasps'!B29</f>
        <v>F26</v>
      </c>
      <c r="D37" s="135">
        <f>'raw grasp info'!C29</f>
        <v>3</v>
      </c>
      <c r="E37" s="135" t="e">
        <f>RANK(#REF!,#REF!,1)</f>
        <v>#REF!</v>
      </c>
      <c r="F37" s="135" t="e">
        <f>RANK(#REF!,#REF!,1)</f>
        <v>#REF!</v>
      </c>
      <c r="G37" s="135" t="e">
        <f>RANK(#REF!,#REF!,1)</f>
        <v>#REF!</v>
      </c>
      <c r="H37" s="135" t="e">
        <f>RANK(#REF!,#REF!,1)</f>
        <v>#REF!</v>
      </c>
      <c r="I37" s="135" t="e">
        <f>RANK(#REF!,#REF!,1)</f>
        <v>#REF!</v>
      </c>
    </row>
    <row r="38" spans="1:9" ht="90" customHeight="1" x14ac:dyDescent="0.25">
      <c r="A38" s="181"/>
      <c r="B38" s="135" t="str">
        <f>'T - Grasps'!B30</f>
        <v>T10</v>
      </c>
      <c r="D38" s="135">
        <f>'raw grasp info'!C30</f>
        <v>3</v>
      </c>
      <c r="E38" s="135" t="e">
        <f>RANK(#REF!,#REF!,1)</f>
        <v>#REF!</v>
      </c>
      <c r="F38" s="135" t="e">
        <f>RANK(#REF!,#REF!,1)</f>
        <v>#REF!</v>
      </c>
      <c r="G38" s="135" t="e">
        <f>RANK(#REF!,#REF!,1)</f>
        <v>#REF!</v>
      </c>
      <c r="H38" s="135" t="e">
        <f>RANK(#REF!,#REF!,1)</f>
        <v>#REF!</v>
      </c>
      <c r="I38" s="135" t="e">
        <f>RANK(#REF!,#REF!,1)</f>
        <v>#REF!</v>
      </c>
    </row>
    <row r="39" spans="1:9" ht="90" customHeight="1" x14ac:dyDescent="0.25">
      <c r="A39" s="181"/>
      <c r="B39" s="135" t="str">
        <f>'T - Grasps'!B31</f>
        <v>T16</v>
      </c>
      <c r="D39" s="135">
        <f>'raw grasp info'!C31</f>
        <v>5</v>
      </c>
      <c r="E39" s="135" t="e">
        <f>RANK(#REF!,#REF!,1)</f>
        <v>#REF!</v>
      </c>
      <c r="F39" s="135" t="e">
        <f>RANK(#REF!,#REF!,1)</f>
        <v>#REF!</v>
      </c>
      <c r="G39" s="135" t="e">
        <f>RANK(#REF!,#REF!,1)</f>
        <v>#REF!</v>
      </c>
      <c r="H39" s="135" t="e">
        <f>RANK(#REF!,#REF!,1)</f>
        <v>#REF!</v>
      </c>
      <c r="I39" s="135" t="e">
        <f>RANK(#REF!,#REF!,1)</f>
        <v>#REF!</v>
      </c>
    </row>
    <row r="40" spans="1:9" ht="14.45" customHeight="1" x14ac:dyDescent="0.25">
      <c r="E40" s="135" t="e">
        <f>#REF!</f>
        <v>#REF!</v>
      </c>
    </row>
    <row r="41" spans="1:9" ht="90" customHeight="1" x14ac:dyDescent="0.25">
      <c r="A41" s="181" t="s">
        <v>281</v>
      </c>
      <c r="B41" s="135" t="str">
        <f>'T - Grasps'!B32</f>
        <v>C8</v>
      </c>
      <c r="D41" s="135">
        <f>'raw grasp info'!C32</f>
        <v>3</v>
      </c>
      <c r="E41" s="135" t="e">
        <f>RANK(#REF!,#REF!)</f>
        <v>#REF!</v>
      </c>
    </row>
    <row r="42" spans="1:9" ht="90" customHeight="1" x14ac:dyDescent="0.25">
      <c r="A42" s="181"/>
      <c r="B42" s="135" t="str">
        <f>'T - Grasps'!B33</f>
        <v>T10</v>
      </c>
      <c r="D42" s="135">
        <f>'raw grasp info'!C33</f>
        <v>3</v>
      </c>
      <c r="E42" s="135" t="e">
        <f>RANK(#REF!,#REF!)</f>
        <v>#REF!</v>
      </c>
    </row>
    <row r="43" spans="1:9" ht="14.45" customHeight="1" x14ac:dyDescent="0.25">
      <c r="E43" s="135" t="e">
        <f>#REF!</f>
        <v>#REF!</v>
      </c>
      <c r="F43" s="135" t="e">
        <f>#REF!</f>
        <v>#REF!</v>
      </c>
    </row>
    <row r="44" spans="1:9" ht="90" customHeight="1" x14ac:dyDescent="0.25">
      <c r="A44" s="181" t="s">
        <v>282</v>
      </c>
      <c r="B44" s="135" t="str">
        <f>'T - Grasps'!B34</f>
        <v>C6</v>
      </c>
      <c r="D44" s="135">
        <f>'raw grasp info'!C34</f>
        <v>5</v>
      </c>
      <c r="E44" s="135" t="e">
        <f>RANK(#REF!,#REF!,1)</f>
        <v>#REF!</v>
      </c>
      <c r="F44" s="135" t="e">
        <f>RANK(#REF!,#REF!,1)</f>
        <v>#REF!</v>
      </c>
    </row>
    <row r="45" spans="1:9" ht="90" customHeight="1" x14ac:dyDescent="0.25">
      <c r="A45" s="181"/>
      <c r="B45" s="135" t="str">
        <f>'T - Grasps'!B35</f>
        <v>T1</v>
      </c>
      <c r="D45" s="135">
        <f>'raw grasp info'!C35</f>
        <v>13</v>
      </c>
      <c r="E45" s="135" t="e">
        <f>RANK(#REF!,#REF!,1)</f>
        <v>#REF!</v>
      </c>
      <c r="F45" s="135" t="e">
        <f>RANK(#REF!,#REF!,1)</f>
        <v>#REF!</v>
      </c>
    </row>
    <row r="46" spans="1:9" ht="90" customHeight="1" x14ac:dyDescent="0.25">
      <c r="A46" s="181"/>
      <c r="B46" s="135" t="str">
        <f>'T - Grasps'!B36</f>
        <v>T2</v>
      </c>
      <c r="D46" s="135">
        <f>'raw grasp info'!C36</f>
        <v>2</v>
      </c>
      <c r="E46" s="135" t="e">
        <f>RANK(#REF!,#REF!,1)</f>
        <v>#REF!</v>
      </c>
      <c r="F46" s="135" t="e">
        <f>RANK(#REF!,#REF!,1)</f>
        <v>#REF!</v>
      </c>
    </row>
    <row r="47" spans="1:9" ht="90" customHeight="1" x14ac:dyDescent="0.25">
      <c r="A47" s="181"/>
      <c r="B47" s="135" t="str">
        <f>'T - Grasps'!B37</f>
        <v>T17</v>
      </c>
      <c r="D47" s="135">
        <f>'raw grasp info'!C37</f>
        <v>5</v>
      </c>
      <c r="E47" s="135" t="e">
        <f>RANK(#REF!,#REF!,1)</f>
        <v>#REF!</v>
      </c>
      <c r="F47" s="135" t="e">
        <f>RANK(#REF!,#REF!,1)</f>
        <v>#REF!</v>
      </c>
    </row>
    <row r="48" spans="1:9" ht="90" customHeight="1" x14ac:dyDescent="0.25">
      <c r="A48" s="181"/>
      <c r="B48" s="135" t="str">
        <f>'T - Grasps'!B38</f>
        <v>T20</v>
      </c>
      <c r="D48" s="135">
        <f>'raw grasp info'!C38</f>
        <v>8</v>
      </c>
      <c r="E48" s="135" t="e">
        <f>RANK(#REF!,#REF!,1)</f>
        <v>#REF!</v>
      </c>
      <c r="F48" s="135" t="e">
        <f>RANK(#REF!,#REF!,1)</f>
        <v>#REF!</v>
      </c>
    </row>
    <row r="49" spans="1:7" ht="14.45" customHeight="1" x14ac:dyDescent="0.25">
      <c r="E49" s="135" t="e">
        <f>#REF!</f>
        <v>#REF!</v>
      </c>
      <c r="F49" s="135" t="e">
        <f>#REF!</f>
        <v>#REF!</v>
      </c>
      <c r="G49" s="135" t="e">
        <f>#REF!</f>
        <v>#REF!</v>
      </c>
    </row>
    <row r="50" spans="1:7" ht="90" customHeight="1" x14ac:dyDescent="0.25">
      <c r="A50" s="181" t="s">
        <v>283</v>
      </c>
      <c r="B50" s="135" t="str">
        <f>'T - Grasps'!B39</f>
        <v>C8</v>
      </c>
      <c r="D50" s="135">
        <f>'raw grasp info'!C39</f>
        <v>3</v>
      </c>
      <c r="E50" s="135" t="e">
        <f>RANK(#REF!,#REF!,1)</f>
        <v>#REF!</v>
      </c>
      <c r="F50" s="135" t="e">
        <f>RANK(#REF!,#REF!,1)</f>
        <v>#REF!</v>
      </c>
      <c r="G50" s="135" t="e">
        <f>RANK(#REF!,#REF!,1)</f>
        <v>#REF!</v>
      </c>
    </row>
    <row r="51" spans="1:7" ht="90" customHeight="1" x14ac:dyDescent="0.25">
      <c r="A51" s="181"/>
      <c r="B51" s="135" t="str">
        <f>'T - Grasps'!B40</f>
        <v>C9</v>
      </c>
      <c r="D51" s="135">
        <f>'raw grasp info'!C40</f>
        <v>2</v>
      </c>
      <c r="E51" s="135" t="e">
        <f>RANK(#REF!,#REF!,1)</f>
        <v>#REF!</v>
      </c>
      <c r="F51" s="135" t="e">
        <f>RANK(#REF!,#REF!,1)</f>
        <v>#REF!</v>
      </c>
      <c r="G51" s="135" t="e">
        <f>RANK(#REF!,#REF!,1)</f>
        <v>#REF!</v>
      </c>
    </row>
    <row r="52" spans="1:7" ht="90" customHeight="1" x14ac:dyDescent="0.25">
      <c r="A52" s="181"/>
      <c r="B52" s="135" t="str">
        <f>'T - Grasps'!B41</f>
        <v>F26</v>
      </c>
      <c r="D52" s="135">
        <f>'raw grasp info'!C41</f>
        <v>5</v>
      </c>
      <c r="E52" s="135" t="e">
        <f>RANK(#REF!,#REF!,1)</f>
        <v>#REF!</v>
      </c>
      <c r="F52" s="135" t="e">
        <f>RANK(#REF!,#REF!,1)</f>
        <v>#REF!</v>
      </c>
      <c r="G52" s="135" t="e">
        <f>RANK(#REF!,#REF!,1)</f>
        <v>#REF!</v>
      </c>
    </row>
    <row r="53" spans="1:7" ht="14.45" customHeight="1" x14ac:dyDescent="0.25">
      <c r="E53" s="135" t="e">
        <f>#REF!</f>
        <v>#REF!</v>
      </c>
      <c r="F53" s="135" t="e">
        <f>#REF!</f>
        <v>#REF!</v>
      </c>
    </row>
    <row r="54" spans="1:7" ht="90" customHeight="1" x14ac:dyDescent="0.25">
      <c r="A54" s="181" t="s">
        <v>284</v>
      </c>
      <c r="B54" s="135" t="str">
        <f>'T - Grasps'!B42</f>
        <v>C9</v>
      </c>
      <c r="D54" s="135">
        <f>'raw grasp info'!C42</f>
        <v>2</v>
      </c>
      <c r="E54" s="135" t="e">
        <f>RANK(#REF!,#REF!,1)</f>
        <v>#REF!</v>
      </c>
      <c r="F54" s="135" t="e">
        <f>RANK(#REF!,#REF!,1)</f>
        <v>#REF!</v>
      </c>
    </row>
    <row r="55" spans="1:7" ht="90" customHeight="1" x14ac:dyDescent="0.25">
      <c r="A55" s="181"/>
      <c r="B55" s="135" t="str">
        <f>'T - Grasps'!B43</f>
        <v>T10</v>
      </c>
      <c r="D55" s="135">
        <f>'raw grasp info'!C43</f>
        <v>3</v>
      </c>
      <c r="E55" s="135" t="e">
        <f>RANK(#REF!,#REF!,1)</f>
        <v>#REF!</v>
      </c>
      <c r="F55" s="135" t="e">
        <f>RANK(#REF!,#REF!,1)</f>
        <v>#REF!</v>
      </c>
    </row>
    <row r="56" spans="1:7" ht="14.45" customHeight="1" x14ac:dyDescent="0.25">
      <c r="E56" s="135" t="e">
        <f>#REF!</f>
        <v>#REF!</v>
      </c>
      <c r="F56" s="135" t="e">
        <f>#REF!</f>
        <v>#REF!</v>
      </c>
    </row>
    <row r="57" spans="1:7" ht="90" customHeight="1" x14ac:dyDescent="0.25">
      <c r="A57" s="181" t="s">
        <v>285</v>
      </c>
      <c r="B57" s="135" t="str">
        <f>'T - Grasps'!B44</f>
        <v>C8</v>
      </c>
      <c r="D57" s="135">
        <f>'raw grasp info'!C44</f>
        <v>3</v>
      </c>
      <c r="E57" s="135" t="e">
        <f>RANK(#REF!,#REF!,1)</f>
        <v>#REF!</v>
      </c>
      <c r="F57" s="135" t="e">
        <f>RANK(#REF!,#REF!,1)</f>
        <v>#REF!</v>
      </c>
    </row>
    <row r="58" spans="1:7" ht="90" customHeight="1" x14ac:dyDescent="0.25">
      <c r="A58" s="181"/>
      <c r="B58" s="135" t="str">
        <f>'T - Grasps'!B45</f>
        <v>C9</v>
      </c>
      <c r="D58" s="135">
        <f>'raw grasp info'!C45</f>
        <v>2</v>
      </c>
      <c r="E58" s="135" t="e">
        <f>RANK(#REF!,#REF!,1)</f>
        <v>#REF!</v>
      </c>
      <c r="F58" s="135" t="e">
        <f>RANK(#REF!,#REF!,1)</f>
        <v>#REF!</v>
      </c>
    </row>
    <row r="59" spans="1:7" ht="90" customHeight="1" x14ac:dyDescent="0.25">
      <c r="A59" s="181"/>
      <c r="B59" s="135" t="str">
        <f>'T - Grasps'!B46</f>
        <v>F26</v>
      </c>
      <c r="D59" s="135">
        <f>'raw grasp info'!C46</f>
        <v>4</v>
      </c>
      <c r="E59" s="135" t="e">
        <f>RANK(#REF!,#REF!,1)</f>
        <v>#REF!</v>
      </c>
      <c r="F59" s="135" t="e">
        <f>RANK(#REF!,#REF!,1)</f>
        <v>#REF!</v>
      </c>
    </row>
    <row r="60" spans="1:7" ht="14.45" customHeight="1" x14ac:dyDescent="0.25">
      <c r="E60" s="135" t="e">
        <f>#REF!</f>
        <v>#REF!</v>
      </c>
      <c r="F60" s="135" t="e">
        <f>#REF!</f>
        <v>#REF!</v>
      </c>
      <c r="G60" s="135" t="e">
        <f>#REF!</f>
        <v>#REF!</v>
      </c>
    </row>
    <row r="61" spans="1:7" ht="90" customHeight="1" x14ac:dyDescent="0.25">
      <c r="A61" s="181" t="s">
        <v>286</v>
      </c>
      <c r="B61" s="135" t="str">
        <f>'T - Grasps'!B47</f>
        <v>T7</v>
      </c>
      <c r="D61" s="135">
        <f>'raw grasp info'!C47</f>
        <v>2</v>
      </c>
      <c r="E61" s="135" t="e">
        <f>RANK(#REF!,#REF!,1)</f>
        <v>#REF!</v>
      </c>
      <c r="F61" s="135" t="e">
        <f>RANK(#REF!,#REF!,1)</f>
        <v>#REF!</v>
      </c>
      <c r="G61" s="135" t="e">
        <f>RANK(#REF!,#REF!,1)</f>
        <v>#REF!</v>
      </c>
    </row>
    <row r="62" spans="1:7" ht="90" customHeight="1" x14ac:dyDescent="0.25">
      <c r="A62" s="181"/>
      <c r="B62" s="135" t="str">
        <f>'T - Grasps'!B48</f>
        <v>T8</v>
      </c>
      <c r="D62" s="135">
        <f>'raw grasp info'!C48</f>
        <v>3</v>
      </c>
      <c r="E62" s="135" t="e">
        <f>RANK(#REF!,#REF!,1)</f>
        <v>#REF!</v>
      </c>
      <c r="F62" s="135" t="e">
        <f>RANK(#REF!,#REF!,1)</f>
        <v>#REF!</v>
      </c>
      <c r="G62" s="135" t="e">
        <f>RANK(#REF!,#REF!,1)</f>
        <v>#REF!</v>
      </c>
    </row>
    <row r="63" spans="1:7" ht="90" customHeight="1" x14ac:dyDescent="0.25">
      <c r="A63" s="181"/>
      <c r="B63" s="135" t="str">
        <f>'T - Grasps'!B49</f>
        <v>T8F</v>
      </c>
      <c r="D63" s="135">
        <f>'raw grasp info'!C49</f>
        <v>4</v>
      </c>
      <c r="E63" s="135" t="e">
        <f>RANK(#REF!,#REF!,1)</f>
        <v>#REF!</v>
      </c>
      <c r="F63" s="135" t="e">
        <f>RANK(#REF!,#REF!,1)</f>
        <v>#REF!</v>
      </c>
      <c r="G63" s="135" t="e">
        <f>RANK(#REF!,#REF!,1)</f>
        <v>#REF!</v>
      </c>
    </row>
    <row r="64" spans="1:7" ht="90" customHeight="1" x14ac:dyDescent="0.25">
      <c r="A64" s="181"/>
      <c r="B64" s="135" t="str">
        <f>'T - Grasps'!B50</f>
        <v>T9</v>
      </c>
      <c r="D64" s="135">
        <f>'raw grasp info'!C50</f>
        <v>3</v>
      </c>
      <c r="E64" s="135" t="e">
        <f>RANK(#REF!,#REF!,1)</f>
        <v>#REF!</v>
      </c>
      <c r="F64" s="135" t="e">
        <f>RANK(#REF!,#REF!,1)</f>
        <v>#REF!</v>
      </c>
      <c r="G64" s="135" t="e">
        <f>RANK(#REF!,#REF!,1)</f>
        <v>#REF!</v>
      </c>
    </row>
    <row r="65" spans="1:6" ht="14.45" customHeight="1" x14ac:dyDescent="0.25">
      <c r="E65" s="135" t="e">
        <f>#REF!</f>
        <v>#REF!</v>
      </c>
      <c r="F65" s="135" t="e">
        <f>#REF!</f>
        <v>#REF!</v>
      </c>
    </row>
    <row r="66" spans="1:6" ht="90" customHeight="1" x14ac:dyDescent="0.25">
      <c r="A66" s="181" t="s">
        <v>287</v>
      </c>
      <c r="B66" s="135" t="str">
        <f>'T - Grasps'!B51</f>
        <v>C16C</v>
      </c>
      <c r="D66" s="135">
        <f>'raw grasp info'!C51</f>
        <v>4</v>
      </c>
      <c r="E66" s="135" t="e">
        <f>RANK(#REF!,#REF!,1)</f>
        <v>#REF!</v>
      </c>
      <c r="F66" s="135" t="e">
        <f>RANK(#REF!,#REF!,1)</f>
        <v>#REF!</v>
      </c>
    </row>
    <row r="67" spans="1:6" ht="90" customHeight="1" x14ac:dyDescent="0.25">
      <c r="A67" s="181"/>
      <c r="B67" s="135" t="str">
        <f>'T - Grasps'!B52</f>
        <v>C16O</v>
      </c>
      <c r="D67" s="135">
        <f>'raw grasp info'!C52</f>
        <v>4</v>
      </c>
      <c r="E67" s="135" t="e">
        <f>RANK(#REF!,#REF!,1)</f>
        <v>#REF!</v>
      </c>
      <c r="F67" s="135" t="e">
        <f>RANK(#REF!,#REF!,1)</f>
        <v>#REF!</v>
      </c>
    </row>
  </sheetData>
  <mergeCells count="16">
    <mergeCell ref="E1:H1"/>
    <mergeCell ref="B1:D1"/>
    <mergeCell ref="A50:A52"/>
    <mergeCell ref="A54:A55"/>
    <mergeCell ref="A57:A59"/>
    <mergeCell ref="A61:A64"/>
    <mergeCell ref="A66:A67"/>
    <mergeCell ref="A44:A48"/>
    <mergeCell ref="A3:A9"/>
    <mergeCell ref="A11:A16"/>
    <mergeCell ref="A18:A21"/>
    <mergeCell ref="A23:A24"/>
    <mergeCell ref="A28:A30"/>
    <mergeCell ref="A32:A35"/>
    <mergeCell ref="A37:A39"/>
    <mergeCell ref="A41:A42"/>
  </mergeCells>
  <conditionalFormatting sqref="E3:H24 E26:H30 E31:F31 H31 I36 G40:H40 E40 E43:F43 H43 E49:G49 E53:F53 H53 E56:F56 H56 E60:G60 E32:H36 E37:I39 E41:H42 E44:H48 E50:H52 E54:H55 E57:H59 E61:H67">
    <cfRule type="expression" dxfId="10" priority="1">
      <formula>E3=2</formula>
    </cfRule>
    <cfRule type="expression" dxfId="9" priority="2">
      <formula>E3=1</formula>
    </cfRule>
  </conditionalFormatting>
  <pageMargins left="0.7" right="0.7" top="0.75" bottom="0.75" header="0.3" footer="0.3"/>
  <pageSetup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9">
    <tabColor theme="7" tint="0.79998168889431442"/>
  </sheetPr>
  <dimension ref="A1:O53"/>
  <sheetViews>
    <sheetView workbookViewId="0">
      <pane xSplit="1" ySplit="1" topLeftCell="B2" activePane="bottomRight" state="frozen"/>
      <selection pane="topRight" activeCell="B1" sqref="B1"/>
      <selection pane="bottomLeft" activeCell="A2" sqref="A2"/>
      <selection pane="bottomRight" activeCell="P9" sqref="P9"/>
    </sheetView>
  </sheetViews>
  <sheetFormatPr baseColWidth="10" defaultRowHeight="15" x14ac:dyDescent="0.25"/>
  <cols>
    <col min="1" max="1" width="11.42578125" style="75" customWidth="1"/>
  </cols>
  <sheetData>
    <row r="1" spans="1:15" s="75" customFormat="1" x14ac:dyDescent="0.25">
      <c r="B1" s="75" t="e">
        <f>LEFT(alpha!B1,SEARCH("&lt;",alpha!B1)-2)</f>
        <v>#VALUE!</v>
      </c>
      <c r="C1" s="75" t="e">
        <f>LEFT(alpha!C1,SEARCH("&lt;",alpha!C1)-2)</f>
        <v>#VALUE!</v>
      </c>
      <c r="D1" s="75" t="e">
        <f>LEFT(alpha!D1,SEARCH("&lt;",alpha!D1)-2)</f>
        <v>#VALUE!</v>
      </c>
      <c r="E1" s="75" t="e">
        <f>LEFT(alpha!E1,SEARCH("&lt;",alpha!E1)-2)</f>
        <v>#VALUE!</v>
      </c>
      <c r="F1" s="75" t="e">
        <f>LEFT(alpha!F1,SEARCH("&lt;",alpha!F1)-2)</f>
        <v>#VALUE!</v>
      </c>
      <c r="G1" s="75" t="e">
        <f>LEFT(alpha!G1,SEARCH("&lt;",alpha!G1)-2)</f>
        <v>#VALUE!</v>
      </c>
      <c r="H1" s="75" t="e">
        <f>LEFT(alpha!H1,SEARCH("&lt;",alpha!H1)-2)</f>
        <v>#VALUE!</v>
      </c>
      <c r="I1" s="75" t="e">
        <f>LEFT(alpha!I1,SEARCH("&lt;",alpha!I1)-2)</f>
        <v>#VALUE!</v>
      </c>
      <c r="J1" s="75" t="e">
        <f>LEFT(alpha!J1,SEARCH("&lt;",alpha!J1)-2)</f>
        <v>#VALUE!</v>
      </c>
      <c r="K1" s="75" t="e">
        <f>LEFT(alpha!K1,SEARCH("&lt;",alpha!K1)-2)</f>
        <v>#VALUE!</v>
      </c>
      <c r="L1" s="75" t="e">
        <f>LEFT(alpha!L1,SEARCH("&lt;",alpha!L1)-2)</f>
        <v>#VALUE!</v>
      </c>
      <c r="M1" s="75" t="e">
        <f>LEFT(alpha!M1,SEARCH("&lt;",alpha!M1)-2)</f>
        <v>#VALUE!</v>
      </c>
      <c r="N1" s="75" t="e">
        <f>LEFT(alpha!N1,SEARCH("&lt;",alpha!N1)-2)</f>
        <v>#VALUE!</v>
      </c>
      <c r="O1" s="75" t="e">
        <f>LEFT(alpha!O1,SEARCH("&lt;",alpha!O1)-2)</f>
        <v>#VALUE!</v>
      </c>
    </row>
    <row r="2" spans="1:15" x14ac:dyDescent="0.25">
      <c r="A2" s="75" t="str">
        <f>'T - Grasps'!B2</f>
        <v>C8</v>
      </c>
      <c r="B2" s="108">
        <f>alpha!B2</f>
        <v>0.39300000000000002</v>
      </c>
      <c r="C2" s="108">
        <f>alpha!C2</f>
        <v>0.224</v>
      </c>
      <c r="D2" s="108">
        <f>alpha!D2</f>
        <v>0.32</v>
      </c>
      <c r="E2" s="108">
        <f>alpha!E2</f>
        <v>0.39300000000000002</v>
      </c>
      <c r="F2" s="108">
        <f>alpha!F2</f>
        <v>0.224</v>
      </c>
      <c r="G2" s="108">
        <f>alpha!G2</f>
        <v>0.32</v>
      </c>
      <c r="H2" s="108">
        <f>alpha!H2</f>
        <v>0.67</v>
      </c>
      <c r="I2" s="108">
        <f>alpha!I2</f>
        <v>0.28299999999999997</v>
      </c>
      <c r="J2" s="108">
        <f>alpha!J2</f>
        <v>0.70299999999999996</v>
      </c>
      <c r="K2" s="108">
        <f>alpha!K2</f>
        <v>0.312</v>
      </c>
      <c r="L2" s="108">
        <f>alpha!L2</f>
        <v>0.221</v>
      </c>
      <c r="M2" s="108">
        <f>alpha!M2</f>
        <v>0.24399999999999999</v>
      </c>
      <c r="N2" s="108">
        <f>alpha!N2</f>
        <v>0.312</v>
      </c>
      <c r="O2" s="108">
        <f>alpha!O2</f>
        <v>0.221</v>
      </c>
    </row>
    <row r="3" spans="1:15" x14ac:dyDescent="0.25">
      <c r="A3" s="75" t="str">
        <f>'T - Grasps'!B3</f>
        <v>C12</v>
      </c>
      <c r="B3" s="108">
        <f>alpha!B3</f>
        <v>1.1120000000000001</v>
      </c>
      <c r="C3" s="108">
        <f>alpha!C3</f>
        <v>1.0169999999999999</v>
      </c>
      <c r="D3" s="108">
        <f>alpha!D3</f>
        <v>1.631</v>
      </c>
      <c r="E3" s="108">
        <f>alpha!E3</f>
        <v>0.88600000000000001</v>
      </c>
      <c r="F3" s="108">
        <f>alpha!F3</f>
        <v>0.83299999999999996</v>
      </c>
      <c r="G3" s="108">
        <f>alpha!G3</f>
        <v>0.97199999999999998</v>
      </c>
      <c r="H3" s="108">
        <f>alpha!H3</f>
        <v>0.83599999999999997</v>
      </c>
      <c r="I3" s="108">
        <f>alpha!I3</f>
        <v>0.81499999999999995</v>
      </c>
      <c r="J3" s="108">
        <f>alpha!J3</f>
        <v>0.95299999999999996</v>
      </c>
      <c r="K3" s="108">
        <f>alpha!K3</f>
        <v>1.6910000000000001</v>
      </c>
      <c r="L3" s="108">
        <f>alpha!L3</f>
        <v>1.4570000000000001</v>
      </c>
      <c r="M3" s="108">
        <f>alpha!M3</f>
        <v>2.7240000000000002</v>
      </c>
      <c r="N3" s="108">
        <f>alpha!N3</f>
        <v>1.2150000000000001</v>
      </c>
      <c r="O3" s="108">
        <f>alpha!O3</f>
        <v>1.099</v>
      </c>
    </row>
    <row r="4" spans="1:15" x14ac:dyDescent="0.25">
      <c r="A4" s="75" t="str">
        <f>'T - Grasps'!B4</f>
        <v>T+1</v>
      </c>
      <c r="B4" s="108">
        <f>alpha!B4</f>
        <v>0.28899999999999998</v>
      </c>
      <c r="C4" s="108">
        <f>alpha!C4</f>
        <v>0.32500000000000001</v>
      </c>
      <c r="D4" s="108">
        <f>alpha!D4</f>
        <v>0.25700000000000001</v>
      </c>
      <c r="E4" s="108">
        <f>alpha!E4</f>
        <v>0</v>
      </c>
      <c r="F4" s="108">
        <f>alpha!F4</f>
        <v>0</v>
      </c>
      <c r="G4" s="108">
        <f>alpha!G4</f>
        <v>0</v>
      </c>
      <c r="H4" s="108">
        <f>alpha!H4</f>
        <v>0.42199999999999999</v>
      </c>
      <c r="I4" s="108">
        <f>alpha!I4</f>
        <v>0.52200000000000002</v>
      </c>
      <c r="J4" s="108">
        <f>alpha!J4</f>
        <v>0.59399999999999997</v>
      </c>
      <c r="K4" s="108">
        <f>alpha!K4</f>
        <v>0.26600000000000001</v>
      </c>
      <c r="L4" s="108">
        <f>alpha!L4</f>
        <v>0.36799999999999999</v>
      </c>
      <c r="M4" s="108">
        <f>alpha!M4</f>
        <v>0.27200000000000002</v>
      </c>
      <c r="N4" s="108">
        <f>alpha!N4</f>
        <v>0.26700000000000002</v>
      </c>
      <c r="O4" s="108">
        <f>alpha!O4</f>
        <v>0</v>
      </c>
    </row>
    <row r="5" spans="1:15" x14ac:dyDescent="0.25">
      <c r="A5" s="75" t="str">
        <f>'T - Grasps'!B5</f>
        <v>T+2</v>
      </c>
      <c r="B5" s="108">
        <f>alpha!B5</f>
        <v>0.442</v>
      </c>
      <c r="C5" s="108">
        <f>alpha!C5</f>
        <v>0</v>
      </c>
      <c r="D5" s="108">
        <f>alpha!D5</f>
        <v>0</v>
      </c>
      <c r="E5" s="108">
        <f>alpha!E5</f>
        <v>0.442</v>
      </c>
      <c r="F5" s="108">
        <f>alpha!F5</f>
        <v>0</v>
      </c>
      <c r="G5" s="108">
        <f>alpha!G5</f>
        <v>0</v>
      </c>
      <c r="H5" s="108">
        <f>alpha!H5</f>
        <v>0.74</v>
      </c>
      <c r="I5" s="108">
        <f>alpha!I5</f>
        <v>0</v>
      </c>
      <c r="J5" s="108">
        <f>alpha!J5</f>
        <v>0</v>
      </c>
      <c r="K5" s="108">
        <f>alpha!K5</f>
        <v>0</v>
      </c>
      <c r="L5" s="108">
        <f>alpha!L5</f>
        <v>0</v>
      </c>
      <c r="M5" s="108">
        <f>alpha!M5</f>
        <v>0</v>
      </c>
      <c r="N5" s="108">
        <f>alpha!N5</f>
        <v>0</v>
      </c>
      <c r="O5" s="108">
        <f>alpha!O5</f>
        <v>0</v>
      </c>
    </row>
    <row r="6" spans="1:15" x14ac:dyDescent="0.25">
      <c r="A6" s="75" t="str">
        <f>'T - Grasps'!B6</f>
        <v>T+3.5</v>
      </c>
      <c r="B6" s="108">
        <f>alpha!B6</f>
        <v>0.55300000000000005</v>
      </c>
      <c r="C6" s="108">
        <f>alpha!C6</f>
        <v>0.33</v>
      </c>
      <c r="D6" s="108">
        <f>alpha!D6</f>
        <v>0.34799999999999998</v>
      </c>
      <c r="E6" s="108">
        <f>alpha!E6</f>
        <v>0.629</v>
      </c>
      <c r="F6" s="108">
        <f>alpha!F6</f>
        <v>0.371</v>
      </c>
      <c r="G6" s="108">
        <f>alpha!G6</f>
        <v>0.40200000000000002</v>
      </c>
      <c r="H6" s="108">
        <f>alpha!H6</f>
        <v>1.212</v>
      </c>
      <c r="I6" s="108">
        <f>alpha!I6</f>
        <v>0.38100000000000001</v>
      </c>
      <c r="J6" s="108">
        <f>alpha!J6</f>
        <v>0.6</v>
      </c>
      <c r="K6" s="108">
        <f>alpha!K6</f>
        <v>1.9550000000000001</v>
      </c>
      <c r="L6" s="108">
        <f>alpha!L6</f>
        <v>0.84199999999999997</v>
      </c>
      <c r="M6" s="108">
        <f>alpha!M6</f>
        <v>1.0580000000000001</v>
      </c>
      <c r="N6" s="108">
        <f>alpha!N6</f>
        <v>2.1520000000000001</v>
      </c>
      <c r="O6" s="108">
        <f>alpha!O6</f>
        <v>1.0549999999999999</v>
      </c>
    </row>
    <row r="7" spans="1:15" x14ac:dyDescent="0.25">
      <c r="A7" s="75" t="str">
        <f>'T - Grasps'!B7</f>
        <v>T+4</v>
      </c>
      <c r="B7" s="108">
        <f>alpha!B7</f>
        <v>0.189</v>
      </c>
      <c r="C7" s="108">
        <f>alpha!C7</f>
        <v>2.012</v>
      </c>
      <c r="D7" s="108">
        <f>alpha!D7</f>
        <v>0.39</v>
      </c>
      <c r="E7" s="108">
        <f>alpha!E7</f>
        <v>0.105</v>
      </c>
      <c r="F7" s="108">
        <f>alpha!F7</f>
        <v>0.44800000000000001</v>
      </c>
      <c r="G7" s="108">
        <f>alpha!G7</f>
        <v>0.14299999999999999</v>
      </c>
      <c r="H7" s="108">
        <f>alpha!H7</f>
        <v>0.19600000000000001</v>
      </c>
      <c r="I7" s="108">
        <f>alpha!I7</f>
        <v>1.2290000000000001</v>
      </c>
      <c r="J7" s="108">
        <f>alpha!J7</f>
        <v>0.6</v>
      </c>
      <c r="K7" s="108">
        <f>alpha!K7</f>
        <v>0.14399999999999999</v>
      </c>
      <c r="L7" s="108">
        <f>alpha!L7</f>
        <v>1.4079999999999999</v>
      </c>
      <c r="M7" s="108">
        <f>alpha!M7</f>
        <v>0.25900000000000001</v>
      </c>
      <c r="N7" s="108">
        <f>alpha!N7</f>
        <v>8.6999999999999994E-2</v>
      </c>
      <c r="O7" s="108">
        <f>alpha!O7</f>
        <v>0.25900000000000001</v>
      </c>
    </row>
    <row r="8" spans="1:15" x14ac:dyDescent="0.25">
      <c r="A8" s="75" t="str">
        <f>'T - Grasps'!B8</f>
        <v>T+5</v>
      </c>
      <c r="B8" s="108">
        <f>alpha!B8</f>
        <v>0.58499999999999996</v>
      </c>
      <c r="C8" s="108">
        <f>alpha!C8</f>
        <v>0.33100000000000002</v>
      </c>
      <c r="D8" s="108">
        <f>alpha!D8</f>
        <v>0.57599999999999996</v>
      </c>
      <c r="E8" s="108">
        <f>alpha!E8</f>
        <v>0.42299999999999999</v>
      </c>
      <c r="F8" s="108">
        <f>alpha!F8</f>
        <v>0.44700000000000001</v>
      </c>
      <c r="G8" s="108">
        <f>alpha!G8</f>
        <v>0.50800000000000001</v>
      </c>
      <c r="H8" s="108">
        <f>alpha!H8</f>
        <v>0.56699999999999995</v>
      </c>
      <c r="I8" s="108">
        <f>alpha!I8</f>
        <v>0.40500000000000003</v>
      </c>
      <c r="J8" s="108">
        <f>alpha!J8</f>
        <v>4.9939999999999998</v>
      </c>
      <c r="K8" s="108">
        <f>alpha!K8</f>
        <v>0.40500000000000003</v>
      </c>
      <c r="L8" s="108">
        <f>alpha!L8</f>
        <v>0.28000000000000003</v>
      </c>
      <c r="M8" s="108">
        <f>alpha!M8</f>
        <v>0.39800000000000002</v>
      </c>
      <c r="N8" s="108">
        <f>alpha!N8</f>
        <v>0.28699999999999998</v>
      </c>
      <c r="O8" s="108">
        <f>alpha!O8</f>
        <v>0.3</v>
      </c>
    </row>
    <row r="9" spans="1:15" x14ac:dyDescent="0.25">
      <c r="A9" s="75" t="str">
        <f>'T - Grasps'!B9</f>
        <v>C8</v>
      </c>
      <c r="B9" s="108">
        <f>alpha!B9</f>
        <v>0.38500000000000001</v>
      </c>
      <c r="C9" s="108">
        <f>alpha!C9</f>
        <v>0.35899999999999999</v>
      </c>
      <c r="D9" s="108">
        <f>alpha!D9</f>
        <v>0.30399999999999999</v>
      </c>
      <c r="E9" s="108">
        <f>alpha!E9</f>
        <v>0.14000000000000001</v>
      </c>
      <c r="F9" s="108">
        <f>alpha!F9</f>
        <v>0.13500000000000001</v>
      </c>
      <c r="G9" s="108">
        <f>alpha!G9</f>
        <v>0.112</v>
      </c>
      <c r="H9" s="108">
        <f>alpha!H9</f>
        <v>0.59</v>
      </c>
      <c r="I9" s="108">
        <f>alpha!I9</f>
        <v>0.52900000000000003</v>
      </c>
      <c r="J9" s="108">
        <f>alpha!J9</f>
        <v>0.41</v>
      </c>
      <c r="K9" s="108">
        <f>alpha!K9</f>
        <v>0.879</v>
      </c>
      <c r="L9" s="108">
        <f>alpha!L9</f>
        <v>0.81899999999999995</v>
      </c>
      <c r="M9" s="108">
        <f>alpha!M9</f>
        <v>0.81799999999999995</v>
      </c>
      <c r="N9" s="108">
        <f>alpha!N9</f>
        <v>0.23100000000000001</v>
      </c>
      <c r="O9" s="108">
        <f>alpha!O9</f>
        <v>0.218</v>
      </c>
    </row>
    <row r="10" spans="1:15" x14ac:dyDescent="0.25">
      <c r="A10" s="75" t="str">
        <f>'T - Grasps'!B10</f>
        <v>F21</v>
      </c>
      <c r="B10" s="108">
        <f>alpha!B10</f>
        <v>0.34399999999999997</v>
      </c>
      <c r="C10" s="108">
        <f>alpha!C10</f>
        <v>0.30499999999999999</v>
      </c>
      <c r="D10" s="108">
        <f>alpha!D10</f>
        <v>0.26900000000000002</v>
      </c>
      <c r="E10" s="108">
        <f>alpha!E10</f>
        <v>0.73299999999999998</v>
      </c>
      <c r="F10" s="108">
        <f>alpha!F10</f>
        <v>0.58899999999999997</v>
      </c>
      <c r="G10" s="108">
        <f>alpha!G10</f>
        <v>0.56499999999999995</v>
      </c>
      <c r="H10" s="108">
        <f>alpha!H10</f>
        <v>0.63600000000000001</v>
      </c>
      <c r="I10" s="108">
        <f>alpha!I10</f>
        <v>0.60099999999999998</v>
      </c>
      <c r="J10" s="108">
        <f>alpha!J10</f>
        <v>0.51800000000000002</v>
      </c>
      <c r="K10" s="108">
        <f>alpha!K10</f>
        <v>0.80400000000000005</v>
      </c>
      <c r="L10" s="108">
        <f>alpha!L10</f>
        <v>0.80300000000000005</v>
      </c>
      <c r="M10" s="108">
        <f>alpha!M10</f>
        <v>0.82</v>
      </c>
      <c r="N10" s="108">
        <f>alpha!N10</f>
        <v>1.613</v>
      </c>
      <c r="O10" s="108">
        <f>alpha!O10</f>
        <v>1.3919999999999999</v>
      </c>
    </row>
    <row r="11" spans="1:15" x14ac:dyDescent="0.25">
      <c r="A11" s="75" t="str">
        <f>'T - Grasps'!B11</f>
        <v>F26</v>
      </c>
      <c r="B11" s="108">
        <f>alpha!B11</f>
        <v>0.21099999999999999</v>
      </c>
      <c r="C11" s="108">
        <f>alpha!C11</f>
        <v>0.26100000000000001</v>
      </c>
      <c r="D11" s="108">
        <f>alpha!D11</f>
        <v>0.19600000000000001</v>
      </c>
      <c r="E11" s="108">
        <f>alpha!E11</f>
        <v>0.17899999999999999</v>
      </c>
      <c r="F11" s="108">
        <f>alpha!F11</f>
        <v>0.20399999999999999</v>
      </c>
      <c r="G11" s="108">
        <f>alpha!G11</f>
        <v>0.155</v>
      </c>
      <c r="H11" s="108">
        <f>alpha!H11</f>
        <v>0.28599999999999998</v>
      </c>
      <c r="I11" s="108">
        <f>alpha!I11</f>
        <v>0.30599999999999999</v>
      </c>
      <c r="J11" s="108">
        <f>alpha!J11</f>
        <v>0.27300000000000002</v>
      </c>
      <c r="K11" s="108">
        <f>alpha!K11</f>
        <v>0.28399999999999997</v>
      </c>
      <c r="L11" s="108">
        <f>alpha!L11</f>
        <v>0.253</v>
      </c>
      <c r="M11" s="108">
        <f>alpha!M11</f>
        <v>0.23200000000000001</v>
      </c>
      <c r="N11" s="108">
        <f>alpha!N11</f>
        <v>0.34</v>
      </c>
      <c r="O11" s="108">
        <f>alpha!O11</f>
        <v>0.26500000000000001</v>
      </c>
    </row>
    <row r="12" spans="1:15" x14ac:dyDescent="0.25">
      <c r="A12" s="75" t="str">
        <f>'T - Grasps'!B12</f>
        <v>T+6</v>
      </c>
      <c r="B12" s="108">
        <f>alpha!B12</f>
        <v>2.032</v>
      </c>
      <c r="C12" s="108">
        <f>alpha!C12</f>
        <v>1.986</v>
      </c>
      <c r="D12" s="108">
        <f>alpha!D12</f>
        <v>2.476</v>
      </c>
      <c r="E12" s="108">
        <f>alpha!E12</f>
        <v>1.0940000000000001</v>
      </c>
      <c r="F12" s="108">
        <f>alpha!F12</f>
        <v>1.095</v>
      </c>
      <c r="G12" s="108">
        <f>alpha!G12</f>
        <v>1.0129999999999999</v>
      </c>
      <c r="H12" s="108">
        <f>alpha!H12</f>
        <v>1.2729999999999999</v>
      </c>
      <c r="I12" s="108">
        <f>alpha!I12</f>
        <v>1.2709999999999999</v>
      </c>
      <c r="J12" s="108">
        <f>alpha!J12</f>
        <v>1.641</v>
      </c>
      <c r="K12" s="108">
        <f>alpha!K12</f>
        <v>2.0750000000000002</v>
      </c>
      <c r="L12" s="108">
        <f>alpha!L12</f>
        <v>2.024</v>
      </c>
      <c r="M12" s="108">
        <f>alpha!M12</f>
        <v>2.923</v>
      </c>
      <c r="N12" s="108">
        <f>alpha!N12</f>
        <v>1.1140000000000001</v>
      </c>
      <c r="O12" s="108">
        <f>alpha!O12</f>
        <v>1.085</v>
      </c>
    </row>
    <row r="13" spans="1:15" x14ac:dyDescent="0.25">
      <c r="A13" s="75" t="str">
        <f>'T - Grasps'!B13</f>
        <v>T+8</v>
      </c>
      <c r="B13" s="108">
        <f>alpha!B13</f>
        <v>0</v>
      </c>
      <c r="C13" s="108">
        <f>alpha!C13</f>
        <v>0</v>
      </c>
      <c r="D13" s="108">
        <f>alpha!D13</f>
        <v>0</v>
      </c>
      <c r="E13" s="108">
        <f>alpha!E13</f>
        <v>0.13600000000000001</v>
      </c>
      <c r="F13" s="108">
        <f>alpha!F13</f>
        <v>0.12</v>
      </c>
      <c r="G13" s="108">
        <f>alpha!G13</f>
        <v>0.112</v>
      </c>
      <c r="H13" s="108">
        <f>alpha!H13</f>
        <v>0.16800000000000001</v>
      </c>
      <c r="I13" s="108">
        <f>alpha!I13</f>
        <v>0.14699999999999999</v>
      </c>
      <c r="J13" s="108">
        <f>alpha!J13</f>
        <v>0.129</v>
      </c>
      <c r="K13" s="108">
        <f>alpha!K13</f>
        <v>0</v>
      </c>
      <c r="L13" s="108">
        <f>alpha!L13</f>
        <v>0</v>
      </c>
      <c r="M13" s="108">
        <f>alpha!M13</f>
        <v>0</v>
      </c>
      <c r="N13" s="108">
        <f>alpha!N13</f>
        <v>1.53</v>
      </c>
      <c r="O13" s="108">
        <f>alpha!O13</f>
        <v>1.6160000000000001</v>
      </c>
    </row>
    <row r="14" spans="1:15" x14ac:dyDescent="0.25">
      <c r="A14" s="75" t="str">
        <f>'T - Grasps'!B14</f>
        <v>T13</v>
      </c>
      <c r="B14" s="108">
        <f>alpha!B14</f>
        <v>-2</v>
      </c>
      <c r="C14" s="108">
        <f>alpha!C14</f>
        <v>-2</v>
      </c>
      <c r="D14" s="108">
        <f>alpha!D14</f>
        <v>-2</v>
      </c>
      <c r="E14" s="108">
        <f>alpha!E14</f>
        <v>-2</v>
      </c>
      <c r="F14" s="108">
        <f>alpha!F14</f>
        <v>-2</v>
      </c>
      <c r="G14" s="108">
        <f>alpha!G14</f>
        <v>-2</v>
      </c>
      <c r="H14" s="108">
        <f>alpha!H14</f>
        <v>-2</v>
      </c>
      <c r="I14" s="108">
        <f>alpha!I14</f>
        <v>-2</v>
      </c>
      <c r="J14" s="108">
        <f>alpha!J14</f>
        <v>-2</v>
      </c>
      <c r="K14" s="108">
        <f>alpha!K14</f>
        <v>-2</v>
      </c>
      <c r="L14" s="108">
        <f>alpha!L14</f>
        <v>-2</v>
      </c>
      <c r="M14" s="108">
        <f>alpha!M14</f>
        <v>-2</v>
      </c>
      <c r="N14" s="108">
        <f>alpha!N14</f>
        <v>-2</v>
      </c>
      <c r="O14" s="108">
        <f>alpha!O14</f>
        <v>-2</v>
      </c>
    </row>
    <row r="15" spans="1:15" x14ac:dyDescent="0.25">
      <c r="A15" s="75" t="str">
        <f>'T - Grasps'!B15</f>
        <v>C16</v>
      </c>
      <c r="B15" s="108">
        <f>alpha!B15</f>
        <v>0.25600000000000001</v>
      </c>
      <c r="C15" s="108">
        <f>alpha!C15</f>
        <v>0.307</v>
      </c>
      <c r="D15" s="108">
        <f>alpha!D15</f>
        <v>0.23699999999999999</v>
      </c>
      <c r="E15" s="108">
        <f>alpha!E15</f>
        <v>0.20799999999999999</v>
      </c>
      <c r="F15" s="108">
        <f>alpha!F15</f>
        <v>0.23599999999999999</v>
      </c>
      <c r="G15" s="108">
        <f>alpha!G15</f>
        <v>0.185</v>
      </c>
      <c r="H15" s="108">
        <f>alpha!H15</f>
        <v>0.29599999999999999</v>
      </c>
      <c r="I15" s="108">
        <f>alpha!I15</f>
        <v>0.32800000000000001</v>
      </c>
      <c r="J15" s="108">
        <f>alpha!J15</f>
        <v>0.28399999999999997</v>
      </c>
      <c r="K15" s="108">
        <f>alpha!K15</f>
        <v>0.70199999999999996</v>
      </c>
      <c r="L15" s="108">
        <f>alpha!L15</f>
        <v>0.78900000000000003</v>
      </c>
      <c r="M15" s="108">
        <f>alpha!M15</f>
        <v>0.69899999999999995</v>
      </c>
      <c r="N15" s="108">
        <f>alpha!N15</f>
        <v>0.443</v>
      </c>
      <c r="O15" s="108">
        <f>alpha!O15</f>
        <v>0.46600000000000003</v>
      </c>
    </row>
    <row r="16" spans="1:15" x14ac:dyDescent="0.25">
      <c r="A16" s="75" t="str">
        <f>'T - Grasps'!B16</f>
        <v>F17</v>
      </c>
      <c r="B16" s="108">
        <f>alpha!B16</f>
        <v>0.80800000000000005</v>
      </c>
      <c r="C16" s="108">
        <f>alpha!C16</f>
        <v>0.875</v>
      </c>
      <c r="D16" s="108">
        <f>alpha!D16</f>
        <v>0.70899999999999996</v>
      </c>
      <c r="E16" s="108">
        <f>alpha!E16</f>
        <v>0.82699999999999996</v>
      </c>
      <c r="F16" s="108">
        <f>alpha!F16</f>
        <v>0.89600000000000002</v>
      </c>
      <c r="G16" s="108">
        <f>alpha!G16</f>
        <v>0.74</v>
      </c>
      <c r="H16" s="108">
        <f>alpha!H16</f>
        <v>0.93100000000000005</v>
      </c>
      <c r="I16" s="108">
        <f>alpha!I16</f>
        <v>1.0840000000000001</v>
      </c>
      <c r="J16" s="108">
        <f>alpha!J16</f>
        <v>0.77200000000000002</v>
      </c>
      <c r="K16" s="108">
        <f>alpha!K16</f>
        <v>0.81799999999999995</v>
      </c>
      <c r="L16" s="108">
        <f>alpha!L16</f>
        <v>0.89400000000000002</v>
      </c>
      <c r="M16" s="108">
        <f>alpha!M16</f>
        <v>0.74099999999999999</v>
      </c>
      <c r="N16" s="108">
        <f>alpha!N16</f>
        <v>0.877</v>
      </c>
      <c r="O16" s="108">
        <f>alpha!O16</f>
        <v>0.95699999999999996</v>
      </c>
    </row>
    <row r="17" spans="1:15" x14ac:dyDescent="0.25">
      <c r="A17" s="75" t="str">
        <f>'T - Grasps'!B17</f>
        <v>F21</v>
      </c>
      <c r="B17" s="108">
        <f>alpha!B17</f>
        <v>0.46600000000000003</v>
      </c>
      <c r="C17" s="108">
        <f>alpha!C17</f>
        <v>0.45600000000000002</v>
      </c>
      <c r="D17" s="108">
        <f>alpha!D17</f>
        <v>0.40500000000000003</v>
      </c>
      <c r="E17" s="108">
        <f>alpha!E17</f>
        <v>0.27</v>
      </c>
      <c r="F17" s="108">
        <f>alpha!F17</f>
        <v>0.26900000000000002</v>
      </c>
      <c r="G17" s="108">
        <f>alpha!G17</f>
        <v>0.22600000000000001</v>
      </c>
      <c r="H17" s="108">
        <f>alpha!H17</f>
        <v>0.57299999999999995</v>
      </c>
      <c r="I17" s="108">
        <f>alpha!I17</f>
        <v>0.63100000000000001</v>
      </c>
      <c r="J17" s="108">
        <f>alpha!J17</f>
        <v>0.497</v>
      </c>
      <c r="K17" s="108">
        <f>alpha!K17</f>
        <v>0.70099999999999996</v>
      </c>
      <c r="L17" s="108">
        <f>alpha!L17</f>
        <v>0.73499999999999999</v>
      </c>
      <c r="M17" s="108">
        <f>alpha!M17</f>
        <v>0.59899999999999998</v>
      </c>
      <c r="N17" s="108">
        <f>alpha!N17</f>
        <v>0.44900000000000001</v>
      </c>
      <c r="O17" s="108">
        <f>alpha!O17</f>
        <v>0.46200000000000002</v>
      </c>
    </row>
    <row r="18" spans="1:15" x14ac:dyDescent="0.25">
      <c r="A18" s="75" t="str">
        <f>'T - Grasps'!B18</f>
        <v>T16</v>
      </c>
      <c r="B18" s="108">
        <f>alpha!B18</f>
        <v>0.22500000000000001</v>
      </c>
      <c r="C18" s="108">
        <f>alpha!C18</f>
        <v>0.16800000000000001</v>
      </c>
      <c r="D18" s="108">
        <f>alpha!D18</f>
        <v>0.16</v>
      </c>
      <c r="E18" s="108">
        <f>alpha!E18</f>
        <v>0.17799999999999999</v>
      </c>
      <c r="F18" s="108">
        <f>alpha!F18</f>
        <v>0.123</v>
      </c>
      <c r="G18" s="108">
        <f>alpha!G18</f>
        <v>0.12</v>
      </c>
      <c r="H18" s="108">
        <f>alpha!H18</f>
        <v>0.22900000000000001</v>
      </c>
      <c r="I18" s="108">
        <f>alpha!I18</f>
        <v>0.25900000000000001</v>
      </c>
      <c r="J18" s="108">
        <f>alpha!J18</f>
        <v>0.22900000000000001</v>
      </c>
      <c r="K18" s="108">
        <f>alpha!K18</f>
        <v>0.76200000000000001</v>
      </c>
      <c r="L18" s="108">
        <f>alpha!L18</f>
        <v>0.36599999999999999</v>
      </c>
      <c r="M18" s="108">
        <f>alpha!M18</f>
        <v>0.40300000000000002</v>
      </c>
      <c r="N18" s="108">
        <f>alpha!N18</f>
        <v>0.54200000000000004</v>
      </c>
      <c r="O18" s="108">
        <f>alpha!O18</f>
        <v>0.22500000000000001</v>
      </c>
    </row>
    <row r="19" spans="1:15" x14ac:dyDescent="0.25">
      <c r="A19" s="75" t="str">
        <f>'T - Grasps'!B19</f>
        <v>C1</v>
      </c>
      <c r="B19" s="108">
        <f>alpha!B19</f>
        <v>0</v>
      </c>
      <c r="C19" s="108">
        <f>alpha!C19</f>
        <v>0</v>
      </c>
      <c r="D19" s="108">
        <f>alpha!D19</f>
        <v>0</v>
      </c>
      <c r="E19" s="108">
        <f>alpha!E19</f>
        <v>0</v>
      </c>
      <c r="F19" s="108">
        <f>alpha!F19</f>
        <v>0</v>
      </c>
      <c r="G19" s="108">
        <f>alpha!G19</f>
        <v>0</v>
      </c>
      <c r="H19" s="108">
        <f>alpha!H19</f>
        <v>0</v>
      </c>
      <c r="I19" s="108">
        <f>alpha!I19</f>
        <v>0</v>
      </c>
      <c r="J19" s="108">
        <f>alpha!J19</f>
        <v>0</v>
      </c>
      <c r="K19" s="108">
        <f>alpha!K19</f>
        <v>0</v>
      </c>
      <c r="L19" s="108">
        <f>alpha!L19</f>
        <v>0</v>
      </c>
      <c r="M19" s="108">
        <f>alpha!M19</f>
        <v>0</v>
      </c>
      <c r="N19" s="108">
        <f>alpha!N19</f>
        <v>0</v>
      </c>
      <c r="O19" s="108">
        <f>alpha!O19</f>
        <v>0</v>
      </c>
    </row>
    <row r="20" spans="1:15" x14ac:dyDescent="0.25">
      <c r="A20" s="75" t="str">
        <f>'T - Grasps'!B20</f>
        <v>C13</v>
      </c>
      <c r="B20" s="108">
        <f>alpha!B20</f>
        <v>0</v>
      </c>
      <c r="C20" s="108">
        <f>alpha!C20</f>
        <v>0</v>
      </c>
      <c r="D20" s="108">
        <f>alpha!D20</f>
        <v>0</v>
      </c>
      <c r="E20" s="108">
        <f>alpha!E20</f>
        <v>0</v>
      </c>
      <c r="F20" s="108">
        <f>alpha!F20</f>
        <v>0</v>
      </c>
      <c r="G20" s="108">
        <f>alpha!G20</f>
        <v>0</v>
      </c>
      <c r="H20" s="108">
        <f>alpha!H20</f>
        <v>0</v>
      </c>
      <c r="I20" s="108">
        <f>alpha!I20</f>
        <v>0</v>
      </c>
      <c r="J20" s="108">
        <f>alpha!J20</f>
        <v>0</v>
      </c>
      <c r="K20" s="108">
        <f>alpha!K20</f>
        <v>0</v>
      </c>
      <c r="L20" s="108">
        <f>alpha!L20</f>
        <v>0</v>
      </c>
      <c r="M20" s="108">
        <f>alpha!M20</f>
        <v>0</v>
      </c>
      <c r="N20" s="108">
        <f>alpha!N20</f>
        <v>0</v>
      </c>
      <c r="O20" s="108">
        <f>alpha!O20</f>
        <v>0</v>
      </c>
    </row>
    <row r="21" spans="1:15" x14ac:dyDescent="0.25">
      <c r="A21" s="75" t="str">
        <f>'T - Grasps'!B21</f>
        <v>C16</v>
      </c>
      <c r="B21" s="108">
        <f>alpha!B21</f>
        <v>0</v>
      </c>
      <c r="C21" s="108">
        <f>alpha!C21</f>
        <v>0</v>
      </c>
      <c r="D21" s="108">
        <f>alpha!D21</f>
        <v>0</v>
      </c>
      <c r="E21" s="108">
        <f>alpha!E21</f>
        <v>0</v>
      </c>
      <c r="F21" s="108">
        <f>alpha!F21</f>
        <v>0</v>
      </c>
      <c r="G21" s="108">
        <f>alpha!G21</f>
        <v>0</v>
      </c>
      <c r="H21" s="108">
        <f>alpha!H21</f>
        <v>0</v>
      </c>
      <c r="I21" s="108">
        <f>alpha!I21</f>
        <v>0</v>
      </c>
      <c r="J21" s="108">
        <f>alpha!J21</f>
        <v>0</v>
      </c>
      <c r="K21" s="108">
        <f>alpha!K21</f>
        <v>0</v>
      </c>
      <c r="L21" s="108">
        <f>alpha!L21</f>
        <v>0</v>
      </c>
      <c r="M21" s="108">
        <f>alpha!M21</f>
        <v>0</v>
      </c>
      <c r="N21" s="108">
        <f>alpha!N21</f>
        <v>0</v>
      </c>
      <c r="O21" s="108">
        <f>alpha!O21</f>
        <v>0</v>
      </c>
    </row>
    <row r="22" spans="1:15" x14ac:dyDescent="0.25">
      <c r="A22" s="75" t="str">
        <f>'T - Grasps'!B22</f>
        <v>C3</v>
      </c>
      <c r="B22" s="108">
        <f>alpha!B22</f>
        <v>0</v>
      </c>
      <c r="C22" s="108">
        <f>alpha!C22</f>
        <v>0</v>
      </c>
      <c r="D22" s="108">
        <f>alpha!D22</f>
        <v>0</v>
      </c>
      <c r="E22" s="108">
        <f>alpha!E22</f>
        <v>0</v>
      </c>
      <c r="F22" s="108">
        <f>alpha!F22</f>
        <v>0</v>
      </c>
      <c r="G22" s="108">
        <f>alpha!G22</f>
        <v>0</v>
      </c>
      <c r="H22" s="108">
        <f>alpha!H22</f>
        <v>0</v>
      </c>
      <c r="I22" s="108">
        <f>alpha!I22</f>
        <v>0</v>
      </c>
      <c r="J22" s="108">
        <f>alpha!J22</f>
        <v>0</v>
      </c>
      <c r="K22" s="108">
        <f>alpha!K22</f>
        <v>0</v>
      </c>
      <c r="L22" s="108">
        <f>alpha!L22</f>
        <v>0</v>
      </c>
      <c r="M22" s="108">
        <f>alpha!M22</f>
        <v>0</v>
      </c>
      <c r="N22" s="108">
        <f>alpha!N22</f>
        <v>0</v>
      </c>
      <c r="O22" s="108">
        <f>alpha!O22</f>
        <v>0</v>
      </c>
    </row>
    <row r="23" spans="1:15" x14ac:dyDescent="0.25">
      <c r="A23" s="75" t="str">
        <f>'T - Grasps'!B23</f>
        <v>C6</v>
      </c>
      <c r="B23" s="108">
        <f>alpha!B23</f>
        <v>0</v>
      </c>
      <c r="C23" s="108">
        <f>alpha!C23</f>
        <v>0</v>
      </c>
      <c r="D23" s="108">
        <f>alpha!D23</f>
        <v>0</v>
      </c>
      <c r="E23" s="108">
        <f>alpha!E23</f>
        <v>0</v>
      </c>
      <c r="F23" s="108">
        <f>alpha!F23</f>
        <v>0</v>
      </c>
      <c r="G23" s="108">
        <f>alpha!G23</f>
        <v>0</v>
      </c>
      <c r="H23" s="108">
        <f>alpha!H23</f>
        <v>0</v>
      </c>
      <c r="I23" s="108">
        <f>alpha!I23</f>
        <v>0</v>
      </c>
      <c r="J23" s="108">
        <f>alpha!J23</f>
        <v>0</v>
      </c>
      <c r="K23" s="108">
        <f>alpha!K23</f>
        <v>0</v>
      </c>
      <c r="L23" s="108">
        <f>alpha!L23</f>
        <v>0</v>
      </c>
      <c r="M23" s="108">
        <f>alpha!M23</f>
        <v>0</v>
      </c>
      <c r="N23" s="108">
        <f>alpha!N23</f>
        <v>0</v>
      </c>
      <c r="O23" s="108">
        <f>alpha!O23</f>
        <v>0</v>
      </c>
    </row>
    <row r="24" spans="1:15" x14ac:dyDescent="0.25">
      <c r="A24" s="75" t="str">
        <f>'T - Grasps'!B24</f>
        <v>T1</v>
      </c>
      <c r="B24" s="108">
        <f>alpha!B24</f>
        <v>0</v>
      </c>
      <c r="C24" s="108">
        <f>alpha!C24</f>
        <v>0</v>
      </c>
      <c r="D24" s="108">
        <f>alpha!D24</f>
        <v>0</v>
      </c>
      <c r="E24" s="108">
        <f>alpha!E24</f>
        <v>0</v>
      </c>
      <c r="F24" s="108">
        <f>alpha!F24</f>
        <v>0</v>
      </c>
      <c r="G24" s="108">
        <f>alpha!G24</f>
        <v>0</v>
      </c>
      <c r="H24" s="108">
        <f>alpha!H24</f>
        <v>0</v>
      </c>
      <c r="I24" s="108">
        <f>alpha!I24</f>
        <v>0</v>
      </c>
      <c r="J24" s="108">
        <f>alpha!J24</f>
        <v>0</v>
      </c>
      <c r="K24" s="108">
        <f>alpha!K24</f>
        <v>0</v>
      </c>
      <c r="L24" s="108">
        <f>alpha!L24</f>
        <v>0</v>
      </c>
      <c r="M24" s="108">
        <f>alpha!M24</f>
        <v>0</v>
      </c>
      <c r="N24" s="108">
        <f>alpha!N24</f>
        <v>0</v>
      </c>
      <c r="O24" s="108">
        <f>alpha!O24</f>
        <v>0</v>
      </c>
    </row>
    <row r="25" spans="1:15" x14ac:dyDescent="0.25">
      <c r="A25" s="75" t="str">
        <f>'T - Grasps'!B25</f>
        <v>C6</v>
      </c>
      <c r="B25" s="108">
        <f>alpha!B25</f>
        <v>0</v>
      </c>
      <c r="C25" s="108">
        <f>alpha!C25</f>
        <v>0</v>
      </c>
      <c r="D25" s="108">
        <f>alpha!D25</f>
        <v>0</v>
      </c>
      <c r="E25" s="108">
        <f>alpha!E25</f>
        <v>0</v>
      </c>
      <c r="F25" s="108">
        <f>alpha!F25</f>
        <v>0</v>
      </c>
      <c r="G25" s="108">
        <f>alpha!G25</f>
        <v>0</v>
      </c>
      <c r="H25" s="108">
        <f>alpha!H25</f>
        <v>0</v>
      </c>
      <c r="I25" s="108">
        <f>alpha!I25</f>
        <v>0</v>
      </c>
      <c r="J25" s="108">
        <f>alpha!J25</f>
        <v>0</v>
      </c>
      <c r="K25" s="108">
        <f>alpha!K25</f>
        <v>0</v>
      </c>
      <c r="L25" s="108">
        <f>alpha!L25</f>
        <v>0</v>
      </c>
      <c r="M25" s="108">
        <f>alpha!M25</f>
        <v>0</v>
      </c>
      <c r="N25" s="108">
        <f>alpha!N25</f>
        <v>0</v>
      </c>
      <c r="O25" s="108">
        <f>alpha!O25</f>
        <v>0</v>
      </c>
    </row>
    <row r="26" spans="1:15" x14ac:dyDescent="0.25">
      <c r="A26" s="75" t="str">
        <f>'T - Grasps'!B26</f>
        <v>C8</v>
      </c>
      <c r="B26" s="108">
        <f>alpha!B26</f>
        <v>0</v>
      </c>
      <c r="C26" s="108">
        <f>alpha!C26</f>
        <v>0</v>
      </c>
      <c r="D26" s="108">
        <f>alpha!D26</f>
        <v>0</v>
      </c>
      <c r="E26" s="108">
        <f>alpha!E26</f>
        <v>0</v>
      </c>
      <c r="F26" s="108">
        <f>alpha!F26</f>
        <v>0</v>
      </c>
      <c r="G26" s="108">
        <f>alpha!G26</f>
        <v>0</v>
      </c>
      <c r="H26" s="108">
        <f>alpha!H26</f>
        <v>0</v>
      </c>
      <c r="I26" s="108">
        <f>alpha!I26</f>
        <v>0</v>
      </c>
      <c r="J26" s="108">
        <f>alpha!J26</f>
        <v>0</v>
      </c>
      <c r="K26" s="108">
        <f>alpha!K26</f>
        <v>0</v>
      </c>
      <c r="L26" s="108">
        <f>alpha!L26</f>
        <v>0</v>
      </c>
      <c r="M26" s="108">
        <f>alpha!M26</f>
        <v>0</v>
      </c>
      <c r="N26" s="108">
        <f>alpha!N26</f>
        <v>0</v>
      </c>
      <c r="O26" s="108">
        <f>alpha!O26</f>
        <v>0</v>
      </c>
    </row>
    <row r="27" spans="1:15" x14ac:dyDescent="0.25">
      <c r="A27" s="75" t="str">
        <f>'T - Grasps'!B27</f>
        <v>T6</v>
      </c>
      <c r="B27" s="108">
        <f>alpha!B27</f>
        <v>0</v>
      </c>
      <c r="C27" s="108">
        <f>alpha!C27</f>
        <v>0</v>
      </c>
      <c r="D27" s="108">
        <f>alpha!D27</f>
        <v>0</v>
      </c>
      <c r="E27" s="108">
        <f>alpha!E27</f>
        <v>0</v>
      </c>
      <c r="F27" s="108">
        <f>alpha!F27</f>
        <v>0</v>
      </c>
      <c r="G27" s="108">
        <f>alpha!G27</f>
        <v>0</v>
      </c>
      <c r="H27" s="108">
        <f>alpha!H27</f>
        <v>0</v>
      </c>
      <c r="I27" s="108">
        <f>alpha!I27</f>
        <v>0</v>
      </c>
      <c r="J27" s="108">
        <f>alpha!J27</f>
        <v>0</v>
      </c>
      <c r="K27" s="108">
        <f>alpha!K27</f>
        <v>0</v>
      </c>
      <c r="L27" s="108">
        <f>alpha!L27</f>
        <v>0</v>
      </c>
      <c r="M27" s="108">
        <f>alpha!M27</f>
        <v>0</v>
      </c>
      <c r="N27" s="108">
        <f>alpha!N27</f>
        <v>0</v>
      </c>
      <c r="O27" s="108">
        <f>alpha!O27</f>
        <v>0</v>
      </c>
    </row>
    <row r="28" spans="1:15" x14ac:dyDescent="0.25">
      <c r="A28" s="75" t="str">
        <f>'T - Grasps'!B28</f>
        <v>T10</v>
      </c>
      <c r="B28" s="108">
        <f>alpha!B28</f>
        <v>0</v>
      </c>
      <c r="C28" s="108">
        <f>alpha!C28</f>
        <v>0</v>
      </c>
      <c r="D28" s="108">
        <f>alpha!D28</f>
        <v>0</v>
      </c>
      <c r="E28" s="108">
        <f>alpha!E28</f>
        <v>0</v>
      </c>
      <c r="F28" s="108">
        <f>alpha!F28</f>
        <v>0</v>
      </c>
      <c r="G28" s="108">
        <f>alpha!G28</f>
        <v>0</v>
      </c>
      <c r="H28" s="108">
        <f>alpha!H28</f>
        <v>0</v>
      </c>
      <c r="I28" s="108">
        <f>alpha!I28</f>
        <v>0</v>
      </c>
      <c r="J28" s="108">
        <f>alpha!J28</f>
        <v>0</v>
      </c>
      <c r="K28" s="108">
        <f>alpha!K28</f>
        <v>0</v>
      </c>
      <c r="L28" s="108">
        <f>alpha!L28</f>
        <v>0</v>
      </c>
      <c r="M28" s="108">
        <f>alpha!M28</f>
        <v>0</v>
      </c>
      <c r="N28" s="108">
        <f>alpha!N28</f>
        <v>0</v>
      </c>
      <c r="O28" s="108">
        <f>alpha!O28</f>
        <v>0</v>
      </c>
    </row>
    <row r="29" spans="1:15" x14ac:dyDescent="0.25">
      <c r="A29" s="75" t="str">
        <f>'T - Grasps'!B29</f>
        <v>F26</v>
      </c>
      <c r="B29" s="108">
        <f>alpha!B29</f>
        <v>0</v>
      </c>
      <c r="C29" s="108">
        <f>alpha!C29</f>
        <v>0</v>
      </c>
      <c r="D29" s="108">
        <f>alpha!D29</f>
        <v>0</v>
      </c>
      <c r="E29" s="108">
        <f>alpha!E29</f>
        <v>0</v>
      </c>
      <c r="F29" s="108">
        <f>alpha!F29</f>
        <v>0</v>
      </c>
      <c r="G29" s="108">
        <f>alpha!G29</f>
        <v>0</v>
      </c>
      <c r="H29" s="108">
        <f>alpha!H29</f>
        <v>0</v>
      </c>
      <c r="I29" s="108">
        <f>alpha!I29</f>
        <v>0</v>
      </c>
      <c r="J29" s="108">
        <f>alpha!J29</f>
        <v>0</v>
      </c>
      <c r="K29" s="108">
        <f>alpha!K29</f>
        <v>0</v>
      </c>
      <c r="L29" s="108">
        <f>alpha!L29</f>
        <v>0</v>
      </c>
      <c r="M29" s="108">
        <f>alpha!M29</f>
        <v>0</v>
      </c>
      <c r="N29" s="108">
        <f>alpha!N29</f>
        <v>0</v>
      </c>
      <c r="O29" s="108">
        <f>alpha!O29</f>
        <v>0</v>
      </c>
    </row>
    <row r="30" spans="1:15" x14ac:dyDescent="0.25">
      <c r="A30" s="75" t="str">
        <f>'T - Grasps'!B30</f>
        <v>T10</v>
      </c>
      <c r="B30" s="108">
        <f>alpha!B30</f>
        <v>0</v>
      </c>
      <c r="C30" s="108">
        <f>alpha!C30</f>
        <v>0</v>
      </c>
      <c r="D30" s="108">
        <f>alpha!D30</f>
        <v>0</v>
      </c>
      <c r="E30" s="108">
        <f>alpha!E30</f>
        <v>0</v>
      </c>
      <c r="F30" s="108">
        <f>alpha!F30</f>
        <v>0</v>
      </c>
      <c r="G30" s="108">
        <f>alpha!G30</f>
        <v>0</v>
      </c>
      <c r="H30" s="108">
        <f>alpha!H30</f>
        <v>0</v>
      </c>
      <c r="I30" s="108">
        <f>alpha!I30</f>
        <v>0</v>
      </c>
      <c r="J30" s="108">
        <f>alpha!J30</f>
        <v>0</v>
      </c>
      <c r="K30" s="108">
        <f>alpha!K30</f>
        <v>0</v>
      </c>
      <c r="L30" s="108">
        <f>alpha!L30</f>
        <v>0</v>
      </c>
      <c r="M30" s="108">
        <f>alpha!M30</f>
        <v>0</v>
      </c>
      <c r="N30" s="108">
        <f>alpha!N30</f>
        <v>0</v>
      </c>
      <c r="O30" s="108">
        <f>alpha!O30</f>
        <v>0</v>
      </c>
    </row>
    <row r="31" spans="1:15" x14ac:dyDescent="0.25">
      <c r="A31" s="75" t="str">
        <f>'T - Grasps'!B31</f>
        <v>T16</v>
      </c>
      <c r="B31" s="108">
        <f>alpha!B31</f>
        <v>0</v>
      </c>
      <c r="C31" s="108">
        <f>alpha!C31</f>
        <v>0</v>
      </c>
      <c r="D31" s="108">
        <f>alpha!D31</f>
        <v>0</v>
      </c>
      <c r="E31" s="108">
        <f>alpha!E31</f>
        <v>0</v>
      </c>
      <c r="F31" s="108">
        <f>alpha!F31</f>
        <v>0</v>
      </c>
      <c r="G31" s="108">
        <f>alpha!G31</f>
        <v>0</v>
      </c>
      <c r="H31" s="108">
        <f>alpha!H31</f>
        <v>0</v>
      </c>
      <c r="I31" s="108">
        <f>alpha!I31</f>
        <v>0</v>
      </c>
      <c r="J31" s="108">
        <f>alpha!J31</f>
        <v>0</v>
      </c>
      <c r="K31" s="108">
        <f>alpha!K31</f>
        <v>0</v>
      </c>
      <c r="L31" s="108">
        <f>alpha!L31</f>
        <v>0</v>
      </c>
      <c r="M31" s="108">
        <f>alpha!M31</f>
        <v>0</v>
      </c>
      <c r="N31" s="108">
        <f>alpha!N31</f>
        <v>0</v>
      </c>
      <c r="O31" s="108">
        <f>alpha!O31</f>
        <v>0</v>
      </c>
    </row>
    <row r="32" spans="1:15" x14ac:dyDescent="0.25">
      <c r="A32" s="75" t="str">
        <f>'T - Grasps'!B32</f>
        <v>C8</v>
      </c>
      <c r="B32" s="108">
        <f>alpha!B32</f>
        <v>0</v>
      </c>
      <c r="C32" s="108">
        <f>alpha!C32</f>
        <v>0</v>
      </c>
      <c r="D32" s="108">
        <f>alpha!D32</f>
        <v>0</v>
      </c>
      <c r="E32" s="108">
        <f>alpha!E32</f>
        <v>0</v>
      </c>
      <c r="F32" s="108">
        <f>alpha!F32</f>
        <v>0</v>
      </c>
      <c r="G32" s="108">
        <f>alpha!G32</f>
        <v>0</v>
      </c>
      <c r="H32" s="108">
        <f>alpha!H32</f>
        <v>0</v>
      </c>
      <c r="I32" s="108">
        <f>alpha!I32</f>
        <v>0</v>
      </c>
      <c r="J32" s="108">
        <f>alpha!J32</f>
        <v>0</v>
      </c>
      <c r="K32" s="108">
        <f>alpha!K32</f>
        <v>0</v>
      </c>
      <c r="L32" s="108">
        <f>alpha!L32</f>
        <v>0</v>
      </c>
      <c r="M32" s="108">
        <f>alpha!M32</f>
        <v>0</v>
      </c>
      <c r="N32" s="108">
        <f>alpha!N32</f>
        <v>0</v>
      </c>
      <c r="O32" s="108">
        <f>alpha!O32</f>
        <v>0</v>
      </c>
    </row>
    <row r="33" spans="1:15" x14ac:dyDescent="0.25">
      <c r="A33" s="75" t="str">
        <f>'T - Grasps'!B33</f>
        <v>T10</v>
      </c>
      <c r="B33" s="108">
        <f>alpha!B33</f>
        <v>0</v>
      </c>
      <c r="C33" s="108">
        <f>alpha!C33</f>
        <v>0</v>
      </c>
      <c r="D33" s="108">
        <f>alpha!D33</f>
        <v>0</v>
      </c>
      <c r="E33" s="108">
        <f>alpha!E33</f>
        <v>0</v>
      </c>
      <c r="F33" s="108">
        <f>alpha!F33</f>
        <v>0</v>
      </c>
      <c r="G33" s="108">
        <f>alpha!G33</f>
        <v>0</v>
      </c>
      <c r="H33" s="108">
        <f>alpha!H33</f>
        <v>0</v>
      </c>
      <c r="I33" s="108">
        <f>alpha!I33</f>
        <v>0</v>
      </c>
      <c r="J33" s="108">
        <f>alpha!J33</f>
        <v>0</v>
      </c>
      <c r="K33" s="108">
        <f>alpha!K33</f>
        <v>0</v>
      </c>
      <c r="L33" s="108">
        <f>alpha!L33</f>
        <v>0</v>
      </c>
      <c r="M33" s="108">
        <f>alpha!M33</f>
        <v>0</v>
      </c>
      <c r="N33" s="108">
        <f>alpha!N33</f>
        <v>0</v>
      </c>
      <c r="O33" s="108">
        <f>alpha!O33</f>
        <v>0</v>
      </c>
    </row>
    <row r="34" spans="1:15" x14ac:dyDescent="0.25">
      <c r="A34" s="75" t="str">
        <f>'T - Grasps'!B34</f>
        <v>C6</v>
      </c>
      <c r="B34" s="108">
        <f>alpha!B34</f>
        <v>0</v>
      </c>
      <c r="C34" s="108">
        <f>alpha!C34</f>
        <v>0</v>
      </c>
      <c r="D34" s="108">
        <f>alpha!D34</f>
        <v>0</v>
      </c>
      <c r="E34" s="108">
        <f>alpha!E34</f>
        <v>0</v>
      </c>
      <c r="F34" s="108">
        <f>alpha!F34</f>
        <v>0</v>
      </c>
      <c r="G34" s="108">
        <f>alpha!G34</f>
        <v>0</v>
      </c>
      <c r="H34" s="108">
        <f>alpha!H34</f>
        <v>0</v>
      </c>
      <c r="I34" s="108">
        <f>alpha!I34</f>
        <v>0</v>
      </c>
      <c r="J34" s="108">
        <f>alpha!J34</f>
        <v>0</v>
      </c>
      <c r="K34" s="108">
        <f>alpha!K34</f>
        <v>0</v>
      </c>
      <c r="L34" s="108">
        <f>alpha!L34</f>
        <v>0</v>
      </c>
      <c r="M34" s="108">
        <f>alpha!M34</f>
        <v>0</v>
      </c>
      <c r="N34" s="108">
        <f>alpha!N34</f>
        <v>0</v>
      </c>
      <c r="O34" s="108">
        <f>alpha!O34</f>
        <v>0</v>
      </c>
    </row>
    <row r="35" spans="1:15" x14ac:dyDescent="0.25">
      <c r="A35" s="75" t="str">
        <f>'T - Grasps'!B35</f>
        <v>T1</v>
      </c>
      <c r="B35" s="108">
        <f>alpha!B35</f>
        <v>0</v>
      </c>
      <c r="C35" s="108">
        <f>alpha!C35</f>
        <v>0</v>
      </c>
      <c r="D35" s="108">
        <f>alpha!D35</f>
        <v>0</v>
      </c>
      <c r="E35" s="108">
        <f>alpha!E35</f>
        <v>0</v>
      </c>
      <c r="F35" s="108">
        <f>alpha!F35</f>
        <v>0</v>
      </c>
      <c r="G35" s="108">
        <f>alpha!G35</f>
        <v>0</v>
      </c>
      <c r="H35" s="108">
        <f>alpha!H35</f>
        <v>0</v>
      </c>
      <c r="I35" s="108">
        <f>alpha!I35</f>
        <v>0</v>
      </c>
      <c r="J35" s="108">
        <f>alpha!J35</f>
        <v>0</v>
      </c>
      <c r="K35" s="108">
        <f>alpha!K35</f>
        <v>0</v>
      </c>
      <c r="L35" s="108">
        <f>alpha!L35</f>
        <v>0</v>
      </c>
      <c r="M35" s="108">
        <f>alpha!M35</f>
        <v>0</v>
      </c>
      <c r="N35" s="108">
        <f>alpha!N35</f>
        <v>0</v>
      </c>
      <c r="O35" s="108">
        <f>alpha!O35</f>
        <v>0</v>
      </c>
    </row>
    <row r="36" spans="1:15" x14ac:dyDescent="0.25">
      <c r="A36" s="75" t="str">
        <f>'T - Grasps'!B36</f>
        <v>T2</v>
      </c>
      <c r="B36" s="108">
        <f>alpha!B36</f>
        <v>0</v>
      </c>
      <c r="C36" s="108">
        <f>alpha!C36</f>
        <v>0</v>
      </c>
      <c r="D36" s="108">
        <f>alpha!D36</f>
        <v>0</v>
      </c>
      <c r="E36" s="108">
        <f>alpha!E36</f>
        <v>0</v>
      </c>
      <c r="F36" s="108">
        <f>alpha!F36</f>
        <v>0</v>
      </c>
      <c r="G36" s="108">
        <f>alpha!G36</f>
        <v>0</v>
      </c>
      <c r="H36" s="108">
        <f>alpha!H36</f>
        <v>0</v>
      </c>
      <c r="I36" s="108">
        <f>alpha!I36</f>
        <v>0</v>
      </c>
      <c r="J36" s="108">
        <f>alpha!J36</f>
        <v>0</v>
      </c>
      <c r="K36" s="108">
        <f>alpha!K36</f>
        <v>0</v>
      </c>
      <c r="L36" s="108">
        <f>alpha!L36</f>
        <v>0</v>
      </c>
      <c r="M36" s="108">
        <f>alpha!M36</f>
        <v>0</v>
      </c>
      <c r="N36" s="108">
        <f>alpha!N36</f>
        <v>0</v>
      </c>
      <c r="O36" s="108">
        <f>alpha!O36</f>
        <v>0</v>
      </c>
    </row>
    <row r="37" spans="1:15" x14ac:dyDescent="0.25">
      <c r="A37" s="75" t="str">
        <f>'T - Grasps'!B37</f>
        <v>T17</v>
      </c>
      <c r="B37" s="108">
        <f>alpha!B37</f>
        <v>0</v>
      </c>
      <c r="C37" s="108">
        <f>alpha!C37</f>
        <v>0</v>
      </c>
      <c r="D37" s="108">
        <f>alpha!D37</f>
        <v>0</v>
      </c>
      <c r="E37" s="108">
        <f>alpha!E37</f>
        <v>0</v>
      </c>
      <c r="F37" s="108">
        <f>alpha!F37</f>
        <v>0</v>
      </c>
      <c r="G37" s="108">
        <f>alpha!G37</f>
        <v>0</v>
      </c>
      <c r="H37" s="108">
        <f>alpha!H37</f>
        <v>0</v>
      </c>
      <c r="I37" s="108">
        <f>alpha!I37</f>
        <v>0</v>
      </c>
      <c r="J37" s="108">
        <f>alpha!J37</f>
        <v>0</v>
      </c>
      <c r="K37" s="108">
        <f>alpha!K37</f>
        <v>0</v>
      </c>
      <c r="L37" s="108">
        <f>alpha!L37</f>
        <v>0</v>
      </c>
      <c r="M37" s="108">
        <f>alpha!M37</f>
        <v>0</v>
      </c>
      <c r="N37" s="108">
        <f>alpha!N37</f>
        <v>0</v>
      </c>
      <c r="O37" s="108">
        <f>alpha!O37</f>
        <v>0</v>
      </c>
    </row>
    <row r="38" spans="1:15" x14ac:dyDescent="0.25">
      <c r="A38" s="75" t="str">
        <f>'T - Grasps'!B38</f>
        <v>T20</v>
      </c>
      <c r="B38" s="108">
        <f>alpha!B38</f>
        <v>0</v>
      </c>
      <c r="C38" s="108">
        <f>alpha!C38</f>
        <v>0</v>
      </c>
      <c r="D38" s="108">
        <f>alpha!D38</f>
        <v>0</v>
      </c>
      <c r="E38" s="108">
        <f>alpha!E38</f>
        <v>0</v>
      </c>
      <c r="F38" s="108">
        <f>alpha!F38</f>
        <v>0</v>
      </c>
      <c r="G38" s="108">
        <f>alpha!G38</f>
        <v>0</v>
      </c>
      <c r="H38" s="108">
        <f>alpha!H38</f>
        <v>0</v>
      </c>
      <c r="I38" s="108">
        <f>alpha!I38</f>
        <v>0</v>
      </c>
      <c r="J38" s="108">
        <f>alpha!J38</f>
        <v>0</v>
      </c>
      <c r="K38" s="108">
        <f>alpha!K38</f>
        <v>0</v>
      </c>
      <c r="L38" s="108">
        <f>alpha!L38</f>
        <v>0</v>
      </c>
      <c r="M38" s="108">
        <f>alpha!M38</f>
        <v>0</v>
      </c>
      <c r="N38" s="108">
        <f>alpha!N38</f>
        <v>0</v>
      </c>
      <c r="O38" s="108">
        <f>alpha!O38</f>
        <v>0</v>
      </c>
    </row>
    <row r="39" spans="1:15" x14ac:dyDescent="0.25">
      <c r="A39" s="75" t="str">
        <f>'T - Grasps'!B39</f>
        <v>C8</v>
      </c>
      <c r="B39" s="108">
        <f>alpha!B39</f>
        <v>0</v>
      </c>
      <c r="C39" s="108">
        <f>alpha!C39</f>
        <v>0</v>
      </c>
      <c r="D39" s="108">
        <f>alpha!D39</f>
        <v>0</v>
      </c>
      <c r="E39" s="108">
        <f>alpha!E39</f>
        <v>0</v>
      </c>
      <c r="F39" s="108">
        <f>alpha!F39</f>
        <v>0</v>
      </c>
      <c r="G39" s="108">
        <f>alpha!G39</f>
        <v>0</v>
      </c>
      <c r="H39" s="108">
        <f>alpha!H39</f>
        <v>0</v>
      </c>
      <c r="I39" s="108">
        <f>alpha!I39</f>
        <v>0</v>
      </c>
      <c r="J39" s="108">
        <f>alpha!J39</f>
        <v>0</v>
      </c>
      <c r="K39" s="108">
        <f>alpha!K39</f>
        <v>0</v>
      </c>
      <c r="L39" s="108">
        <f>alpha!L39</f>
        <v>0</v>
      </c>
      <c r="M39" s="108">
        <f>alpha!M39</f>
        <v>0</v>
      </c>
      <c r="N39" s="108">
        <f>alpha!N39</f>
        <v>0</v>
      </c>
      <c r="O39" s="108">
        <f>alpha!O39</f>
        <v>0</v>
      </c>
    </row>
    <row r="40" spans="1:15" x14ac:dyDescent="0.25">
      <c r="A40" s="75" t="str">
        <f>'T - Grasps'!B40</f>
        <v>C9</v>
      </c>
      <c r="B40" s="108">
        <f>alpha!B40</f>
        <v>0</v>
      </c>
      <c r="C40" s="108">
        <f>alpha!C40</f>
        <v>0</v>
      </c>
      <c r="D40" s="108">
        <f>alpha!D40</f>
        <v>0</v>
      </c>
      <c r="E40" s="108">
        <f>alpha!E40</f>
        <v>0</v>
      </c>
      <c r="F40" s="108">
        <f>alpha!F40</f>
        <v>0</v>
      </c>
      <c r="G40" s="108">
        <f>alpha!G40</f>
        <v>0</v>
      </c>
      <c r="H40" s="108">
        <f>alpha!H40</f>
        <v>0</v>
      </c>
      <c r="I40" s="108">
        <f>alpha!I40</f>
        <v>0</v>
      </c>
      <c r="J40" s="108">
        <f>alpha!J40</f>
        <v>0</v>
      </c>
      <c r="K40" s="108">
        <f>alpha!K40</f>
        <v>0</v>
      </c>
      <c r="L40" s="108">
        <f>alpha!L40</f>
        <v>0</v>
      </c>
      <c r="M40" s="108">
        <f>alpha!M40</f>
        <v>0</v>
      </c>
      <c r="N40" s="108">
        <f>alpha!N40</f>
        <v>0</v>
      </c>
      <c r="O40" s="108">
        <f>alpha!O40</f>
        <v>0</v>
      </c>
    </row>
    <row r="41" spans="1:15" x14ac:dyDescent="0.25">
      <c r="A41" s="75" t="str">
        <f>'T - Grasps'!B41</f>
        <v>F26</v>
      </c>
      <c r="B41" s="108">
        <f>alpha!B41</f>
        <v>0</v>
      </c>
      <c r="C41" s="108">
        <f>alpha!C41</f>
        <v>0</v>
      </c>
      <c r="D41" s="108">
        <f>alpha!D41</f>
        <v>0</v>
      </c>
      <c r="E41" s="108">
        <f>alpha!E41</f>
        <v>0</v>
      </c>
      <c r="F41" s="108">
        <f>alpha!F41</f>
        <v>0</v>
      </c>
      <c r="G41" s="108">
        <f>alpha!G41</f>
        <v>0</v>
      </c>
      <c r="H41" s="108">
        <f>alpha!H41</f>
        <v>0</v>
      </c>
      <c r="I41" s="108">
        <f>alpha!I41</f>
        <v>0</v>
      </c>
      <c r="J41" s="108">
        <f>alpha!J41</f>
        <v>0</v>
      </c>
      <c r="K41" s="108">
        <f>alpha!K41</f>
        <v>0</v>
      </c>
      <c r="L41" s="108">
        <f>alpha!L41</f>
        <v>0</v>
      </c>
      <c r="M41" s="108">
        <f>alpha!M41</f>
        <v>0</v>
      </c>
      <c r="N41" s="108">
        <f>alpha!N41</f>
        <v>0</v>
      </c>
      <c r="O41" s="108">
        <f>alpha!O41</f>
        <v>0</v>
      </c>
    </row>
    <row r="42" spans="1:15" x14ac:dyDescent="0.25">
      <c r="A42" s="75" t="str">
        <f>'T - Grasps'!B42</f>
        <v>C9</v>
      </c>
      <c r="B42" s="108">
        <f>alpha!B42</f>
        <v>0</v>
      </c>
      <c r="C42" s="108">
        <f>alpha!C42</f>
        <v>0</v>
      </c>
      <c r="D42" s="108">
        <f>alpha!D42</f>
        <v>0</v>
      </c>
      <c r="E42" s="108">
        <f>alpha!E42</f>
        <v>0</v>
      </c>
      <c r="F42" s="108">
        <f>alpha!F42</f>
        <v>0</v>
      </c>
      <c r="G42" s="108">
        <f>alpha!G42</f>
        <v>0</v>
      </c>
      <c r="H42" s="108">
        <f>alpha!H42</f>
        <v>0</v>
      </c>
      <c r="I42" s="108">
        <f>alpha!I42</f>
        <v>0</v>
      </c>
      <c r="J42" s="108">
        <f>alpha!J42</f>
        <v>0</v>
      </c>
      <c r="K42" s="108">
        <f>alpha!K42</f>
        <v>0</v>
      </c>
      <c r="L42" s="108">
        <f>alpha!L42</f>
        <v>0</v>
      </c>
      <c r="M42" s="108">
        <f>alpha!M42</f>
        <v>0</v>
      </c>
      <c r="N42" s="108">
        <f>alpha!N42</f>
        <v>0</v>
      </c>
      <c r="O42" s="108">
        <f>alpha!O42</f>
        <v>0</v>
      </c>
    </row>
    <row r="43" spans="1:15" x14ac:dyDescent="0.25">
      <c r="A43" s="75" t="str">
        <f>'T - Grasps'!B43</f>
        <v>T10</v>
      </c>
      <c r="B43" s="108">
        <f>alpha!B43</f>
        <v>0</v>
      </c>
      <c r="C43" s="108">
        <f>alpha!C43</f>
        <v>0</v>
      </c>
      <c r="D43" s="108">
        <f>alpha!D43</f>
        <v>0</v>
      </c>
      <c r="E43" s="108">
        <f>alpha!E43</f>
        <v>0</v>
      </c>
      <c r="F43" s="108">
        <f>alpha!F43</f>
        <v>0</v>
      </c>
      <c r="G43" s="108">
        <f>alpha!G43</f>
        <v>0</v>
      </c>
      <c r="H43" s="108">
        <f>alpha!H43</f>
        <v>0</v>
      </c>
      <c r="I43" s="108">
        <f>alpha!I43</f>
        <v>0</v>
      </c>
      <c r="J43" s="108">
        <f>alpha!J43</f>
        <v>0</v>
      </c>
      <c r="K43" s="108">
        <f>alpha!K43</f>
        <v>0</v>
      </c>
      <c r="L43" s="108">
        <f>alpha!L43</f>
        <v>0</v>
      </c>
      <c r="M43" s="108">
        <f>alpha!M43</f>
        <v>0</v>
      </c>
      <c r="N43" s="108">
        <f>alpha!N43</f>
        <v>0</v>
      </c>
      <c r="O43" s="108">
        <f>alpha!O43</f>
        <v>0</v>
      </c>
    </row>
    <row r="44" spans="1:15" x14ac:dyDescent="0.25">
      <c r="A44" s="75" t="str">
        <f>'T - Grasps'!B44</f>
        <v>C8</v>
      </c>
      <c r="B44" s="108">
        <f>alpha!B44</f>
        <v>0</v>
      </c>
      <c r="C44" s="108">
        <f>alpha!C44</f>
        <v>0</v>
      </c>
      <c r="D44" s="108">
        <f>alpha!D44</f>
        <v>0</v>
      </c>
      <c r="E44" s="108">
        <f>alpha!E44</f>
        <v>0</v>
      </c>
      <c r="F44" s="108">
        <f>alpha!F44</f>
        <v>0</v>
      </c>
      <c r="G44" s="108">
        <f>alpha!G44</f>
        <v>0</v>
      </c>
      <c r="H44" s="108">
        <f>alpha!H44</f>
        <v>0</v>
      </c>
      <c r="I44" s="108">
        <f>alpha!I44</f>
        <v>0</v>
      </c>
      <c r="J44" s="108">
        <f>alpha!J44</f>
        <v>0</v>
      </c>
      <c r="K44" s="108">
        <f>alpha!K44</f>
        <v>0</v>
      </c>
      <c r="L44" s="108">
        <f>alpha!L44</f>
        <v>0</v>
      </c>
      <c r="M44" s="108">
        <f>alpha!M44</f>
        <v>0</v>
      </c>
      <c r="N44" s="108">
        <f>alpha!N44</f>
        <v>0</v>
      </c>
      <c r="O44" s="108">
        <f>alpha!O44</f>
        <v>0</v>
      </c>
    </row>
    <row r="45" spans="1:15" x14ac:dyDescent="0.25">
      <c r="A45" s="75" t="str">
        <f>'T - Grasps'!B45</f>
        <v>C9</v>
      </c>
      <c r="B45" s="108">
        <f>alpha!B45</f>
        <v>0</v>
      </c>
      <c r="C45" s="108">
        <f>alpha!C45</f>
        <v>0</v>
      </c>
      <c r="D45" s="108">
        <f>alpha!D45</f>
        <v>0</v>
      </c>
      <c r="E45" s="108">
        <f>alpha!E45</f>
        <v>0</v>
      </c>
      <c r="F45" s="108">
        <f>alpha!F45</f>
        <v>0</v>
      </c>
      <c r="G45" s="108">
        <f>alpha!G45</f>
        <v>0</v>
      </c>
      <c r="H45" s="108">
        <f>alpha!H45</f>
        <v>0</v>
      </c>
      <c r="I45" s="108">
        <f>alpha!I45</f>
        <v>0</v>
      </c>
      <c r="J45" s="108">
        <f>alpha!J45</f>
        <v>0</v>
      </c>
      <c r="K45" s="108">
        <f>alpha!K45</f>
        <v>0</v>
      </c>
      <c r="L45" s="108">
        <f>alpha!L45</f>
        <v>0</v>
      </c>
      <c r="M45" s="108">
        <f>alpha!M45</f>
        <v>0</v>
      </c>
      <c r="N45" s="108">
        <f>alpha!N45</f>
        <v>0</v>
      </c>
      <c r="O45" s="108">
        <f>alpha!O45</f>
        <v>0</v>
      </c>
    </row>
    <row r="46" spans="1:15" x14ac:dyDescent="0.25">
      <c r="A46" s="75" t="str">
        <f>'T - Grasps'!B46</f>
        <v>F26</v>
      </c>
      <c r="B46" s="108">
        <f>alpha!B46</f>
        <v>0</v>
      </c>
      <c r="C46" s="108">
        <f>alpha!C46</f>
        <v>0</v>
      </c>
      <c r="D46" s="108">
        <f>alpha!D46</f>
        <v>0</v>
      </c>
      <c r="E46" s="108">
        <f>alpha!E46</f>
        <v>0</v>
      </c>
      <c r="F46" s="108">
        <f>alpha!F46</f>
        <v>0</v>
      </c>
      <c r="G46" s="108">
        <f>alpha!G46</f>
        <v>0</v>
      </c>
      <c r="H46" s="108">
        <f>alpha!H46</f>
        <v>0</v>
      </c>
      <c r="I46" s="108">
        <f>alpha!I46</f>
        <v>0</v>
      </c>
      <c r="J46" s="108">
        <f>alpha!J46</f>
        <v>0</v>
      </c>
      <c r="K46" s="108">
        <f>alpha!K46</f>
        <v>0</v>
      </c>
      <c r="L46" s="108">
        <f>alpha!L46</f>
        <v>0</v>
      </c>
      <c r="M46" s="108">
        <f>alpha!M46</f>
        <v>0</v>
      </c>
      <c r="N46" s="108">
        <f>alpha!N46</f>
        <v>0</v>
      </c>
      <c r="O46" s="108">
        <f>alpha!O46</f>
        <v>0</v>
      </c>
    </row>
    <row r="47" spans="1:15" x14ac:dyDescent="0.25">
      <c r="A47" s="75" t="str">
        <f>'T - Grasps'!B47</f>
        <v>T7</v>
      </c>
      <c r="B47" s="108">
        <f>alpha!B47</f>
        <v>0</v>
      </c>
      <c r="C47" s="108">
        <f>alpha!C47</f>
        <v>0</v>
      </c>
      <c r="D47" s="108">
        <f>alpha!D47</f>
        <v>0</v>
      </c>
      <c r="E47" s="108">
        <f>alpha!E47</f>
        <v>0</v>
      </c>
      <c r="F47" s="108">
        <f>alpha!F47</f>
        <v>0</v>
      </c>
      <c r="G47" s="108">
        <f>alpha!G47</f>
        <v>0</v>
      </c>
      <c r="H47" s="108">
        <f>alpha!H47</f>
        <v>0</v>
      </c>
      <c r="I47" s="108">
        <f>alpha!I47</f>
        <v>0</v>
      </c>
      <c r="J47" s="108">
        <f>alpha!J47</f>
        <v>0</v>
      </c>
      <c r="K47" s="108">
        <f>alpha!K47</f>
        <v>0</v>
      </c>
      <c r="L47" s="108">
        <f>alpha!L47</f>
        <v>0</v>
      </c>
      <c r="M47" s="108">
        <f>alpha!M47</f>
        <v>0</v>
      </c>
      <c r="N47" s="108">
        <f>alpha!N47</f>
        <v>0</v>
      </c>
      <c r="O47" s="108">
        <f>alpha!O47</f>
        <v>0</v>
      </c>
    </row>
    <row r="48" spans="1:15" x14ac:dyDescent="0.25">
      <c r="A48" s="75" t="str">
        <f>'T - Grasps'!B48</f>
        <v>T8</v>
      </c>
      <c r="B48" s="108">
        <f>alpha!B48</f>
        <v>0</v>
      </c>
      <c r="C48" s="108">
        <f>alpha!C48</f>
        <v>0</v>
      </c>
      <c r="D48" s="108">
        <f>alpha!D48</f>
        <v>0</v>
      </c>
      <c r="E48" s="108">
        <f>alpha!E48</f>
        <v>0</v>
      </c>
      <c r="F48" s="108">
        <f>alpha!F48</f>
        <v>0</v>
      </c>
      <c r="G48" s="108">
        <f>alpha!G48</f>
        <v>0</v>
      </c>
      <c r="H48" s="108">
        <f>alpha!H48</f>
        <v>0</v>
      </c>
      <c r="I48" s="108">
        <f>alpha!I48</f>
        <v>0</v>
      </c>
      <c r="J48" s="108">
        <f>alpha!J48</f>
        <v>0</v>
      </c>
      <c r="K48" s="108">
        <f>alpha!K48</f>
        <v>0</v>
      </c>
      <c r="L48" s="108">
        <f>alpha!L48</f>
        <v>0</v>
      </c>
      <c r="M48" s="108">
        <f>alpha!M48</f>
        <v>0</v>
      </c>
      <c r="N48" s="108">
        <f>alpha!N48</f>
        <v>0</v>
      </c>
      <c r="O48" s="108">
        <f>alpha!O48</f>
        <v>0</v>
      </c>
    </row>
    <row r="49" spans="1:15" x14ac:dyDescent="0.25">
      <c r="A49" s="75" t="str">
        <f>'T - Grasps'!B49</f>
        <v>T8F</v>
      </c>
      <c r="B49" s="108">
        <f>alpha!B49</f>
        <v>0</v>
      </c>
      <c r="C49" s="108">
        <f>alpha!C49</f>
        <v>0</v>
      </c>
      <c r="D49" s="108">
        <f>alpha!D49</f>
        <v>0</v>
      </c>
      <c r="E49" s="108">
        <f>alpha!E49</f>
        <v>0</v>
      </c>
      <c r="F49" s="108">
        <f>alpha!F49</f>
        <v>0</v>
      </c>
      <c r="G49" s="108">
        <f>alpha!G49</f>
        <v>0</v>
      </c>
      <c r="H49" s="108">
        <f>alpha!H49</f>
        <v>0</v>
      </c>
      <c r="I49" s="108">
        <f>alpha!I49</f>
        <v>0</v>
      </c>
      <c r="J49" s="108">
        <f>alpha!J49</f>
        <v>0</v>
      </c>
      <c r="K49" s="108">
        <f>alpha!K49</f>
        <v>0</v>
      </c>
      <c r="L49" s="108">
        <f>alpha!L49</f>
        <v>0</v>
      </c>
      <c r="M49" s="108">
        <f>alpha!M49</f>
        <v>0</v>
      </c>
      <c r="N49" s="108">
        <f>alpha!N49</f>
        <v>0</v>
      </c>
      <c r="O49" s="108">
        <f>alpha!O49</f>
        <v>0</v>
      </c>
    </row>
    <row r="50" spans="1:15" x14ac:dyDescent="0.25">
      <c r="A50" s="75" t="str">
        <f>'T - Grasps'!B50</f>
        <v>T9</v>
      </c>
      <c r="B50" s="108">
        <f>alpha!B50</f>
        <v>0</v>
      </c>
      <c r="C50" s="108">
        <f>alpha!C50</f>
        <v>0</v>
      </c>
      <c r="D50" s="108">
        <f>alpha!D50</f>
        <v>0</v>
      </c>
      <c r="E50" s="108">
        <f>alpha!E50</f>
        <v>0</v>
      </c>
      <c r="F50" s="108">
        <f>alpha!F50</f>
        <v>0</v>
      </c>
      <c r="G50" s="108">
        <f>alpha!G50</f>
        <v>0</v>
      </c>
      <c r="H50" s="108">
        <f>alpha!H50</f>
        <v>0</v>
      </c>
      <c r="I50" s="108">
        <f>alpha!I50</f>
        <v>0</v>
      </c>
      <c r="J50" s="108">
        <f>alpha!J50</f>
        <v>0</v>
      </c>
      <c r="K50" s="108">
        <f>alpha!K50</f>
        <v>0</v>
      </c>
      <c r="L50" s="108">
        <f>alpha!L50</f>
        <v>0</v>
      </c>
      <c r="M50" s="108">
        <f>alpha!M50</f>
        <v>0</v>
      </c>
      <c r="N50" s="108">
        <f>alpha!N50</f>
        <v>0</v>
      </c>
      <c r="O50" s="108">
        <f>alpha!O50</f>
        <v>0</v>
      </c>
    </row>
    <row r="51" spans="1:15" x14ac:dyDescent="0.25">
      <c r="A51" s="75" t="str">
        <f>'T - Grasps'!B51</f>
        <v>C16C</v>
      </c>
      <c r="B51" s="108">
        <f>alpha!B51</f>
        <v>0</v>
      </c>
      <c r="C51" s="108">
        <f>alpha!C51</f>
        <v>0</v>
      </c>
      <c r="D51" s="108">
        <f>alpha!D51</f>
        <v>0</v>
      </c>
      <c r="E51" s="108">
        <f>alpha!E51</f>
        <v>0</v>
      </c>
      <c r="F51" s="108">
        <f>alpha!F51</f>
        <v>0</v>
      </c>
      <c r="G51" s="108">
        <f>alpha!G51</f>
        <v>0</v>
      </c>
      <c r="H51" s="108">
        <f>alpha!H51</f>
        <v>0</v>
      </c>
      <c r="I51" s="108">
        <f>alpha!I51</f>
        <v>0</v>
      </c>
      <c r="J51" s="108">
        <f>alpha!J51</f>
        <v>0</v>
      </c>
      <c r="K51" s="108">
        <f>alpha!K51</f>
        <v>0</v>
      </c>
      <c r="L51" s="108">
        <f>alpha!L51</f>
        <v>0</v>
      </c>
      <c r="M51" s="108">
        <f>alpha!M51</f>
        <v>0</v>
      </c>
      <c r="N51" s="108">
        <f>alpha!N51</f>
        <v>0</v>
      </c>
      <c r="O51" s="108">
        <f>alpha!O51</f>
        <v>0</v>
      </c>
    </row>
    <row r="52" spans="1:15" x14ac:dyDescent="0.25">
      <c r="A52" s="75" t="str">
        <f>'T - Grasps'!B52</f>
        <v>C16O</v>
      </c>
      <c r="B52" s="108">
        <f>alpha!B52</f>
        <v>0</v>
      </c>
      <c r="C52" s="108">
        <f>alpha!C52</f>
        <v>0</v>
      </c>
      <c r="D52" s="108">
        <f>alpha!D52</f>
        <v>0</v>
      </c>
      <c r="E52" s="108">
        <f>alpha!E52</f>
        <v>0</v>
      </c>
      <c r="F52" s="108">
        <f>alpha!F52</f>
        <v>0</v>
      </c>
      <c r="G52" s="108">
        <f>alpha!G52</f>
        <v>0</v>
      </c>
      <c r="H52" s="108">
        <f>alpha!H52</f>
        <v>0</v>
      </c>
      <c r="I52" s="108">
        <f>alpha!I52</f>
        <v>0</v>
      </c>
      <c r="J52" s="108">
        <f>alpha!J52</f>
        <v>0</v>
      </c>
      <c r="K52" s="108">
        <f>alpha!K52</f>
        <v>0</v>
      </c>
      <c r="L52" s="108">
        <f>alpha!L52</f>
        <v>0</v>
      </c>
      <c r="M52" s="108">
        <f>alpha!M52</f>
        <v>0</v>
      </c>
      <c r="N52" s="108">
        <f>alpha!N52</f>
        <v>0</v>
      </c>
      <c r="O52" s="108">
        <f>alpha!O52</f>
        <v>0</v>
      </c>
    </row>
    <row r="53" spans="1:15" x14ac:dyDescent="0.25">
      <c r="A53" s="75">
        <f>'T - Grasps'!B53</f>
        <v>0</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1">
    <tabColor rgb="FFFFC000"/>
  </sheetPr>
  <dimension ref="A1:CM52"/>
  <sheetViews>
    <sheetView workbookViewId="0">
      <pane xSplit="1" ySplit="1" topLeftCell="B2" activePane="bottomRight" state="frozen"/>
      <selection pane="topRight" activeCell="B1" sqref="B1"/>
      <selection pane="bottomLeft" activeCell="A2" sqref="A2"/>
      <selection pane="bottomRight" activeCell="AG6" sqref="AG6"/>
    </sheetView>
  </sheetViews>
  <sheetFormatPr baseColWidth="10" defaultColWidth="9.140625" defaultRowHeight="15" x14ac:dyDescent="0.25"/>
  <cols>
    <col min="1" max="1" width="14.28515625" style="128" bestFit="1" customWidth="1"/>
    <col min="2" max="2" width="6.85546875" style="135" bestFit="1" customWidth="1"/>
    <col min="3" max="3" width="7.5703125" style="135" bestFit="1" customWidth="1"/>
    <col min="4" max="4" width="6.85546875" style="135" bestFit="1" customWidth="1"/>
    <col min="5" max="5" width="7.42578125" style="135" bestFit="1" customWidth="1"/>
    <col min="6" max="6" width="6.85546875" style="135" bestFit="1" customWidth="1"/>
    <col min="7" max="7" width="7.42578125" style="135" bestFit="1" customWidth="1"/>
    <col min="8" max="8" width="8.5703125" style="135" bestFit="1" customWidth="1"/>
    <col min="9" max="9" width="9.140625" style="135" bestFit="1" customWidth="1"/>
    <col min="10" max="10" width="8.42578125" style="135" bestFit="1" customWidth="1"/>
    <col min="11" max="11" width="9.140625" style="135" bestFit="1" customWidth="1"/>
    <col min="12" max="12" width="6.85546875" style="135" bestFit="1" customWidth="1"/>
    <col min="13" max="13" width="7.5703125" style="135" bestFit="1" customWidth="1"/>
    <col min="14" max="14" width="6.85546875" style="135" bestFit="1" customWidth="1"/>
    <col min="15" max="15" width="7.42578125" style="135" bestFit="1" customWidth="1"/>
    <col min="16" max="16" width="6.85546875" style="135" bestFit="1" customWidth="1"/>
    <col min="17" max="17" width="7.42578125" style="135" bestFit="1" customWidth="1"/>
    <col min="18" max="18" width="8.5703125" style="135" bestFit="1" customWidth="1"/>
    <col min="19" max="19" width="9.140625" style="135" bestFit="1" customWidth="1"/>
    <col min="20" max="20" width="8.42578125" style="135" bestFit="1" customWidth="1"/>
    <col min="21" max="21" width="9.140625" style="135" bestFit="1" customWidth="1"/>
    <col min="22" max="22" width="6.85546875" style="135" bestFit="1" customWidth="1"/>
    <col min="23" max="23" width="7.5703125" style="135" bestFit="1" customWidth="1"/>
    <col min="24" max="24" width="6.85546875" style="135" bestFit="1" customWidth="1"/>
    <col min="25" max="25" width="7.42578125" style="135" bestFit="1" customWidth="1"/>
    <col min="26" max="26" width="6.85546875" style="135" bestFit="1" customWidth="1"/>
    <col min="27" max="27" width="7.42578125" style="135" bestFit="1" customWidth="1"/>
    <col min="28" max="28" width="8.5703125" style="135" bestFit="1" customWidth="1"/>
    <col min="29" max="29" width="9.140625" style="135" bestFit="1" customWidth="1"/>
    <col min="30" max="30" width="8.42578125" style="135" bestFit="1" customWidth="1"/>
    <col min="31" max="31" width="9.140625" style="135" bestFit="1" customWidth="1"/>
    <col min="32" max="32" width="6.85546875" style="135" bestFit="1" customWidth="1"/>
    <col min="33" max="33" width="7.5703125" style="135" bestFit="1" customWidth="1"/>
    <col min="34" max="34" width="6.85546875" style="135" bestFit="1" customWidth="1"/>
    <col min="35" max="35" width="7.42578125" style="135" bestFit="1" customWidth="1"/>
    <col min="36" max="36" width="6.85546875" style="135" bestFit="1" customWidth="1"/>
    <col min="37" max="37" width="7.42578125" style="135" bestFit="1" customWidth="1"/>
    <col min="38" max="38" width="8.5703125" style="135" bestFit="1" customWidth="1"/>
    <col min="39" max="39" width="9.140625" style="135" bestFit="1" customWidth="1"/>
    <col min="40" max="40" width="8.42578125" style="135" bestFit="1" customWidth="1"/>
    <col min="41" max="41" width="9.140625" style="135" bestFit="1" customWidth="1"/>
    <col min="42" max="42" width="6.85546875" style="135" bestFit="1" customWidth="1"/>
    <col min="43" max="43" width="7.5703125" style="135" bestFit="1" customWidth="1"/>
    <col min="44" max="44" width="6.85546875" style="135" bestFit="1" customWidth="1"/>
    <col min="45" max="45" width="7.42578125" style="135" bestFit="1" customWidth="1"/>
    <col min="46" max="46" width="6.85546875" style="135" bestFit="1" customWidth="1"/>
    <col min="47" max="47" width="7.42578125" style="135" bestFit="1" customWidth="1"/>
    <col min="48" max="48" width="8.5703125" style="135" bestFit="1" customWidth="1"/>
    <col min="49" max="49" width="9.140625" style="135" bestFit="1" customWidth="1"/>
    <col min="50" max="50" width="8.42578125" style="135" bestFit="1" customWidth="1"/>
    <col min="51" max="51" width="9.140625" style="135" bestFit="1" customWidth="1"/>
    <col min="52" max="52" width="6.85546875" style="135" bestFit="1" customWidth="1"/>
    <col min="53" max="53" width="7.5703125" style="135" bestFit="1" customWidth="1"/>
    <col min="54" max="54" width="6.85546875" style="135" bestFit="1" customWidth="1"/>
    <col min="55" max="55" width="7.42578125" style="135" bestFit="1" customWidth="1"/>
    <col min="56" max="56" width="6.85546875" style="135" bestFit="1" customWidth="1"/>
    <col min="57" max="57" width="7.42578125" style="135" bestFit="1" customWidth="1"/>
    <col min="58" max="58" width="8.5703125" style="135" bestFit="1" customWidth="1"/>
    <col min="59" max="59" width="9.140625" style="135" bestFit="1" customWidth="1"/>
    <col min="60" max="60" width="8.42578125" style="135" bestFit="1" customWidth="1"/>
    <col min="61" max="61" width="9.140625" style="135" bestFit="1" customWidth="1"/>
    <col min="62" max="62" width="6.85546875" style="135" bestFit="1" customWidth="1"/>
    <col min="63" max="63" width="7.5703125" style="135" bestFit="1" customWidth="1"/>
    <col min="64" max="64" width="6.85546875" style="135" bestFit="1" customWidth="1"/>
    <col min="65" max="65" width="7.42578125" style="135" bestFit="1" customWidth="1"/>
    <col min="66" max="66" width="6.85546875" style="135" bestFit="1" customWidth="1"/>
    <col min="67" max="67" width="7.42578125" style="135" bestFit="1" customWidth="1"/>
    <col min="68" max="68" width="8.5703125" style="135" bestFit="1" customWidth="1"/>
    <col min="69" max="69" width="9.140625" style="135" bestFit="1" customWidth="1"/>
    <col min="70" max="70" width="8.42578125" style="135" bestFit="1" customWidth="1"/>
    <col min="71" max="71" width="9.140625" style="135" bestFit="1" customWidth="1"/>
    <col min="72" max="72" width="6.85546875" style="135" bestFit="1" customWidth="1"/>
    <col min="73" max="73" width="7.5703125" style="135" bestFit="1" customWidth="1"/>
    <col min="74" max="74" width="6.85546875" style="135" bestFit="1" customWidth="1"/>
    <col min="75" max="75" width="7.42578125" style="135" bestFit="1" customWidth="1"/>
    <col min="76" max="76" width="6.85546875" style="135" bestFit="1" customWidth="1"/>
    <col min="77" max="77" width="7.42578125" style="135" bestFit="1" customWidth="1"/>
    <col min="78" max="78" width="8.5703125" style="135" bestFit="1" customWidth="1"/>
    <col min="79" max="79" width="9.140625" style="135" bestFit="1" customWidth="1"/>
    <col min="80" max="80" width="8.42578125" style="135" bestFit="1" customWidth="1"/>
    <col min="81" max="81" width="9.140625" style="135" bestFit="1" customWidth="1"/>
    <col min="82" max="82" width="6.85546875" style="135" bestFit="1" customWidth="1"/>
    <col min="83" max="83" width="7.5703125" style="135" bestFit="1" customWidth="1"/>
    <col min="84" max="84" width="6.85546875" style="135" bestFit="1" customWidth="1"/>
    <col min="85" max="85" width="7.42578125" style="135" bestFit="1" customWidth="1"/>
    <col min="86" max="86" width="6.85546875" style="135" bestFit="1" customWidth="1"/>
    <col min="87" max="87" width="7.42578125" style="135" bestFit="1" customWidth="1"/>
    <col min="88" max="88" width="8.5703125" style="135" bestFit="1" customWidth="1"/>
    <col min="89" max="89" width="9.140625" style="135" bestFit="1" customWidth="1"/>
    <col min="90" max="90" width="8.42578125" style="135" bestFit="1" customWidth="1"/>
    <col min="91" max="91" width="9.140625" style="135" bestFit="1" customWidth="1"/>
    <col min="92" max="99" width="9.140625" style="135" customWidth="1"/>
    <col min="100" max="16384" width="9.140625" style="135"/>
  </cols>
  <sheetData>
    <row r="1" spans="1:91" x14ac:dyDescent="0.25">
      <c r="B1" s="129" t="s">
        <v>290</v>
      </c>
      <c r="C1" s="129" t="s">
        <v>291</v>
      </c>
      <c r="D1" s="129" t="s">
        <v>292</v>
      </c>
      <c r="E1" s="129" t="s">
        <v>293</v>
      </c>
      <c r="F1" s="129" t="s">
        <v>294</v>
      </c>
      <c r="G1" s="129" t="s">
        <v>295</v>
      </c>
      <c r="H1" s="129" t="s">
        <v>296</v>
      </c>
      <c r="I1" s="129" t="s">
        <v>297</v>
      </c>
      <c r="J1" s="129" t="s">
        <v>187</v>
      </c>
      <c r="K1" s="129" t="s">
        <v>298</v>
      </c>
      <c r="L1" s="129" t="s">
        <v>299</v>
      </c>
      <c r="M1" s="129" t="s">
        <v>300</v>
      </c>
      <c r="N1" s="129" t="s">
        <v>301</v>
      </c>
      <c r="O1" s="129" t="s">
        <v>302</v>
      </c>
      <c r="P1" s="129" t="s">
        <v>303</v>
      </c>
      <c r="Q1" s="129" t="s">
        <v>304</v>
      </c>
      <c r="R1" s="129" t="s">
        <v>305</v>
      </c>
      <c r="S1" s="129" t="s">
        <v>306</v>
      </c>
      <c r="T1" s="129" t="s">
        <v>307</v>
      </c>
      <c r="U1" s="129" t="s">
        <v>308</v>
      </c>
      <c r="V1" s="129" t="s">
        <v>173</v>
      </c>
      <c r="W1" s="129" t="s">
        <v>309</v>
      </c>
      <c r="X1" s="129" t="s">
        <v>310</v>
      </c>
      <c r="Y1" s="129" t="s">
        <v>311</v>
      </c>
      <c r="Z1" s="129" t="s">
        <v>170</v>
      </c>
      <c r="AA1" s="129" t="s">
        <v>312</v>
      </c>
      <c r="AB1" s="129" t="s">
        <v>313</v>
      </c>
      <c r="AC1" s="129" t="s">
        <v>314</v>
      </c>
      <c r="AD1" s="129" t="s">
        <v>315</v>
      </c>
      <c r="AE1" s="129" t="s">
        <v>316</v>
      </c>
      <c r="AF1" s="129" t="s">
        <v>317</v>
      </c>
      <c r="AG1" s="129" t="s">
        <v>318</v>
      </c>
      <c r="AH1" s="124"/>
      <c r="AI1" s="124"/>
      <c r="AJ1" s="124"/>
      <c r="AK1" s="124"/>
      <c r="AL1" s="124"/>
      <c r="AM1" s="124"/>
      <c r="AN1" s="124"/>
      <c r="AO1" s="124"/>
      <c r="AP1" s="124"/>
      <c r="AQ1" s="124"/>
      <c r="AR1" s="124"/>
      <c r="AS1" s="124"/>
      <c r="AT1" s="124"/>
      <c r="AU1" s="124"/>
      <c r="AV1" s="124"/>
      <c r="AW1" s="124"/>
      <c r="AX1" s="124"/>
      <c r="AY1" s="124"/>
      <c r="AZ1" s="124"/>
      <c r="BA1" s="124"/>
      <c r="BB1" s="124"/>
      <c r="BC1" s="124"/>
      <c r="BD1" s="124"/>
      <c r="BE1" s="124"/>
      <c r="BF1" s="124"/>
      <c r="BG1" s="124"/>
      <c r="BH1" s="124"/>
      <c r="BI1" s="124"/>
      <c r="BJ1" s="124"/>
      <c r="BK1" s="124"/>
      <c r="BL1" s="124"/>
      <c r="BM1" s="124"/>
      <c r="BN1" s="124"/>
      <c r="BO1" s="124"/>
      <c r="BP1" s="124"/>
      <c r="BQ1" s="124"/>
      <c r="BR1" s="124"/>
      <c r="BS1" s="124"/>
      <c r="BT1" s="124"/>
      <c r="BU1" s="124"/>
      <c r="BV1" s="124"/>
      <c r="BW1" s="124"/>
      <c r="BX1" s="124"/>
      <c r="BY1" s="124"/>
      <c r="BZ1" s="124"/>
      <c r="CA1" s="124"/>
      <c r="CB1" s="124"/>
      <c r="CC1" s="124"/>
      <c r="CD1" s="124"/>
      <c r="CE1" s="124"/>
      <c r="CF1" s="124"/>
      <c r="CG1" s="124"/>
      <c r="CH1" s="124"/>
      <c r="CI1" s="124"/>
      <c r="CJ1" s="124"/>
      <c r="CK1" s="124"/>
      <c r="CL1" s="124"/>
      <c r="CM1" s="124"/>
    </row>
    <row r="2" spans="1:91" x14ac:dyDescent="0.25">
      <c r="A2" s="129" t="s">
        <v>213</v>
      </c>
      <c r="B2" s="115">
        <v>0.39300000000000002</v>
      </c>
      <c r="C2" s="115">
        <v>0.224</v>
      </c>
      <c r="D2" s="115">
        <v>0.32</v>
      </c>
      <c r="E2" s="115">
        <v>0.39300000000000002</v>
      </c>
      <c r="F2" s="115">
        <v>0.224</v>
      </c>
      <c r="G2" s="115">
        <v>0.32</v>
      </c>
      <c r="H2" s="115">
        <v>0.67</v>
      </c>
      <c r="I2" s="115">
        <v>0.28299999999999997</v>
      </c>
      <c r="J2" s="115">
        <v>0.70299999999999996</v>
      </c>
      <c r="K2" s="115">
        <v>0.312</v>
      </c>
      <c r="L2" s="115">
        <v>0.221</v>
      </c>
      <c r="M2" s="115">
        <v>0.24399999999999999</v>
      </c>
      <c r="N2" s="115">
        <v>0.312</v>
      </c>
      <c r="O2" s="115">
        <v>0.221</v>
      </c>
      <c r="P2" s="115">
        <v>0.24399999999999999</v>
      </c>
      <c r="Q2" s="115">
        <v>0.41</v>
      </c>
      <c r="R2" s="115">
        <v>0.253</v>
      </c>
      <c r="S2" s="115">
        <v>0.58799999999999997</v>
      </c>
      <c r="T2" s="115">
        <v>0.307</v>
      </c>
      <c r="U2" s="115">
        <v>0.183</v>
      </c>
      <c r="V2" s="115">
        <v>0.21</v>
      </c>
      <c r="W2" s="115">
        <v>0.307</v>
      </c>
      <c r="X2" s="115">
        <v>0.183</v>
      </c>
      <c r="Y2" s="115">
        <v>0.21</v>
      </c>
      <c r="Z2" s="115">
        <v>0.38400000000000001</v>
      </c>
      <c r="AA2" s="115">
        <v>0.23499999999999999</v>
      </c>
      <c r="AB2" s="115">
        <v>0.22700000000000001</v>
      </c>
      <c r="AC2" s="115">
        <v>0.22700000000000001</v>
      </c>
      <c r="AD2" s="115">
        <v>0.28699999999999998</v>
      </c>
      <c r="AE2" s="115">
        <v>0.106</v>
      </c>
      <c r="AF2" s="115">
        <v>0.11</v>
      </c>
      <c r="AG2" s="115">
        <v>0.11</v>
      </c>
      <c r="AH2" s="115"/>
      <c r="AI2" s="115"/>
      <c r="AJ2" s="115"/>
      <c r="AK2" s="115"/>
      <c r="AL2" s="115"/>
      <c r="AM2" s="115"/>
      <c r="AN2" s="115"/>
      <c r="AO2" s="115"/>
      <c r="AP2" s="115"/>
      <c r="AQ2" s="115"/>
      <c r="AR2" s="115"/>
      <c r="AS2" s="115"/>
      <c r="AT2" s="115"/>
      <c r="AU2" s="115"/>
      <c r="AV2" s="115"/>
      <c r="AW2" s="115"/>
      <c r="AX2" s="115"/>
      <c r="AY2" s="115"/>
      <c r="AZ2" s="115"/>
      <c r="BA2" s="115"/>
      <c r="BB2" s="115"/>
      <c r="BC2" s="115"/>
      <c r="BD2" s="115"/>
      <c r="BE2" s="115"/>
      <c r="BF2" s="115"/>
      <c r="BG2" s="115"/>
      <c r="BH2" s="115"/>
      <c r="BI2" s="115"/>
      <c r="BJ2" s="115"/>
      <c r="BK2" s="115"/>
      <c r="BL2" s="115"/>
      <c r="BM2" s="115"/>
      <c r="BN2" s="115"/>
      <c r="BO2" s="115"/>
      <c r="BP2" s="115"/>
      <c r="BQ2" s="115"/>
      <c r="BR2" s="115"/>
      <c r="BS2" s="115"/>
      <c r="BT2" s="115"/>
      <c r="BU2" s="115"/>
      <c r="BV2" s="115"/>
      <c r="BW2" s="115"/>
      <c r="BX2" s="115"/>
      <c r="BY2" s="115"/>
      <c r="BZ2" s="115"/>
      <c r="CA2" s="115"/>
      <c r="CB2" s="115"/>
      <c r="CC2" s="115"/>
      <c r="CD2" s="115"/>
      <c r="CE2" s="115"/>
      <c r="CF2" s="115"/>
      <c r="CG2" s="115"/>
      <c r="CH2" s="115"/>
      <c r="CI2" s="115"/>
      <c r="CJ2" s="115"/>
      <c r="CK2" s="115"/>
      <c r="CL2" s="115"/>
      <c r="CM2" s="115"/>
    </row>
    <row r="3" spans="1:91" x14ac:dyDescent="0.25">
      <c r="A3" s="129" t="s">
        <v>216</v>
      </c>
      <c r="B3" s="115">
        <v>1.1120000000000001</v>
      </c>
      <c r="C3" s="115">
        <v>1.0169999999999999</v>
      </c>
      <c r="D3" s="115">
        <v>1.631</v>
      </c>
      <c r="E3" s="115">
        <v>0.88600000000000001</v>
      </c>
      <c r="F3" s="115">
        <v>0.83299999999999996</v>
      </c>
      <c r="G3" s="115">
        <v>0.97199999999999998</v>
      </c>
      <c r="H3" s="115">
        <v>0.83599999999999997</v>
      </c>
      <c r="I3" s="115">
        <v>0.81499999999999995</v>
      </c>
      <c r="J3" s="115">
        <v>0.95299999999999996</v>
      </c>
      <c r="K3" s="115">
        <v>1.6910000000000001</v>
      </c>
      <c r="L3" s="115">
        <v>1.4570000000000001</v>
      </c>
      <c r="M3" s="115">
        <v>2.7240000000000002</v>
      </c>
      <c r="N3" s="115">
        <v>1.2150000000000001</v>
      </c>
      <c r="O3" s="115">
        <v>1.099</v>
      </c>
      <c r="P3" s="115">
        <v>1.5640000000000001</v>
      </c>
      <c r="Q3" s="115">
        <v>1.2390000000000001</v>
      </c>
      <c r="R3" s="115">
        <v>1.1679999999999999</v>
      </c>
      <c r="S3" s="115">
        <v>2.6629999999999998</v>
      </c>
      <c r="T3" s="115">
        <v>1.2490000000000001</v>
      </c>
      <c r="U3" s="115">
        <v>1.1120000000000001</v>
      </c>
      <c r="V3" s="115">
        <v>2.367</v>
      </c>
      <c r="W3" s="115">
        <v>0.88700000000000001</v>
      </c>
      <c r="X3" s="115">
        <v>0.81699999999999995</v>
      </c>
      <c r="Y3" s="115">
        <v>1.1439999999999999</v>
      </c>
      <c r="Z3" s="115">
        <v>0.84099999999999997</v>
      </c>
      <c r="AA3" s="115">
        <v>0.85399999999999998</v>
      </c>
      <c r="AB3" s="115">
        <v>0.49099999999999999</v>
      </c>
      <c r="AC3" s="115">
        <v>0.49199999999999999</v>
      </c>
      <c r="AD3" s="115">
        <v>0.55400000000000005</v>
      </c>
      <c r="AE3" s="115">
        <v>0.53</v>
      </c>
      <c r="AF3" s="115">
        <v>0.88900000000000001</v>
      </c>
      <c r="AG3" s="115">
        <v>0.74099999999999999</v>
      </c>
      <c r="AH3" s="115"/>
      <c r="AI3" s="115"/>
      <c r="AJ3" s="115"/>
      <c r="AK3" s="115"/>
      <c r="AL3" s="115"/>
      <c r="AM3" s="115"/>
      <c r="AN3" s="115"/>
      <c r="AO3" s="115"/>
      <c r="AP3" s="115"/>
      <c r="AQ3" s="115"/>
      <c r="AR3" s="115"/>
      <c r="AS3" s="115"/>
      <c r="AT3" s="115"/>
      <c r="AU3" s="115"/>
      <c r="AV3" s="115"/>
      <c r="AW3" s="115"/>
      <c r="AX3" s="115"/>
      <c r="AY3" s="115"/>
      <c r="AZ3" s="115"/>
      <c r="BA3" s="115"/>
      <c r="BB3" s="115"/>
      <c r="BC3" s="115"/>
      <c r="BD3" s="115"/>
      <c r="BE3" s="115"/>
      <c r="BF3" s="115"/>
      <c r="BG3" s="115"/>
      <c r="BH3" s="115"/>
      <c r="BI3" s="115"/>
      <c r="BJ3" s="115"/>
      <c r="BK3" s="115"/>
      <c r="BL3" s="115"/>
      <c r="BM3" s="115"/>
      <c r="BN3" s="115"/>
      <c r="BO3" s="115"/>
      <c r="BP3" s="115"/>
      <c r="BQ3" s="115"/>
      <c r="BR3" s="115"/>
      <c r="BS3" s="115"/>
      <c r="BT3" s="115"/>
      <c r="BU3" s="115"/>
      <c r="BV3" s="115"/>
      <c r="BW3" s="115"/>
      <c r="BX3" s="115"/>
      <c r="BY3" s="115"/>
      <c r="BZ3" s="115"/>
      <c r="CA3" s="115"/>
      <c r="CB3" s="115"/>
      <c r="CC3" s="115"/>
      <c r="CD3" s="115"/>
      <c r="CE3" s="115"/>
      <c r="CF3" s="115"/>
      <c r="CG3" s="115"/>
      <c r="CH3" s="115"/>
      <c r="CI3" s="115"/>
      <c r="CJ3" s="115"/>
      <c r="CK3" s="115"/>
      <c r="CL3" s="115"/>
      <c r="CM3" s="115"/>
    </row>
    <row r="4" spans="1:91" x14ac:dyDescent="0.25">
      <c r="A4" s="129" t="s">
        <v>217</v>
      </c>
      <c r="B4" s="115">
        <v>0.28899999999999998</v>
      </c>
      <c r="C4" s="115">
        <v>0.32500000000000001</v>
      </c>
      <c r="D4" s="115">
        <v>0.25700000000000001</v>
      </c>
      <c r="E4" s="115">
        <v>0</v>
      </c>
      <c r="F4" s="115">
        <v>0</v>
      </c>
      <c r="G4" s="115">
        <v>0</v>
      </c>
      <c r="H4" s="115">
        <v>0.42199999999999999</v>
      </c>
      <c r="I4" s="115">
        <v>0.52200000000000002</v>
      </c>
      <c r="J4" s="115">
        <v>0.59399999999999997</v>
      </c>
      <c r="K4" s="115">
        <v>0.26600000000000001</v>
      </c>
      <c r="L4" s="115">
        <v>0.36799999999999999</v>
      </c>
      <c r="M4" s="115">
        <v>0.27200000000000002</v>
      </c>
      <c r="N4" s="115">
        <v>0.26700000000000002</v>
      </c>
      <c r="O4" s="115">
        <v>0</v>
      </c>
      <c r="P4" s="115">
        <v>0</v>
      </c>
      <c r="Q4" s="115">
        <v>0.377</v>
      </c>
      <c r="R4" s="115">
        <v>0.44400000000000001</v>
      </c>
      <c r="S4" s="115">
        <v>0.59399999999999997</v>
      </c>
      <c r="T4" s="115">
        <v>0.23100000000000001</v>
      </c>
      <c r="U4" s="115">
        <v>0.29099999999999998</v>
      </c>
      <c r="V4" s="115">
        <v>0.187</v>
      </c>
      <c r="W4" s="115">
        <v>0</v>
      </c>
      <c r="X4" s="115">
        <v>0</v>
      </c>
      <c r="Y4" s="115">
        <v>0.187</v>
      </c>
      <c r="Z4" s="115">
        <v>0.32100000000000001</v>
      </c>
      <c r="AA4" s="115">
        <v>0.42799999999999999</v>
      </c>
      <c r="AB4" s="115">
        <v>0.38600000000000001</v>
      </c>
      <c r="AC4" s="115">
        <v>0.38800000000000001</v>
      </c>
      <c r="AD4" s="115">
        <v>0.23100000000000001</v>
      </c>
      <c r="AE4" s="115">
        <v>0.17199999999999999</v>
      </c>
      <c r="AF4" s="115">
        <v>9.1999999999999998E-2</v>
      </c>
      <c r="AG4" s="115">
        <v>9.1999999999999998E-2</v>
      </c>
      <c r="AH4" s="115"/>
      <c r="AI4" s="115"/>
      <c r="AJ4" s="115"/>
      <c r="AK4" s="115"/>
      <c r="AL4" s="115"/>
      <c r="AM4" s="115"/>
      <c r="AN4" s="115"/>
      <c r="AO4" s="115"/>
      <c r="AP4" s="115"/>
      <c r="AQ4" s="115"/>
      <c r="AR4" s="115"/>
      <c r="AS4" s="115"/>
      <c r="AT4" s="115"/>
      <c r="AU4" s="115"/>
      <c r="AV4" s="115"/>
      <c r="AW4" s="115"/>
      <c r="AX4" s="115"/>
      <c r="AY4" s="115"/>
      <c r="AZ4" s="115"/>
      <c r="BA4" s="115"/>
      <c r="BB4" s="115"/>
      <c r="BC4" s="115"/>
      <c r="BD4" s="115"/>
      <c r="BE4" s="115"/>
      <c r="BF4" s="115"/>
      <c r="BG4" s="115"/>
      <c r="BH4" s="115"/>
      <c r="BI4" s="115"/>
      <c r="BJ4" s="115"/>
      <c r="BK4" s="115"/>
      <c r="BL4" s="115"/>
      <c r="BM4" s="115"/>
      <c r="BN4" s="115"/>
      <c r="BO4" s="115"/>
      <c r="BP4" s="115"/>
      <c r="BQ4" s="115"/>
      <c r="BR4" s="115"/>
      <c r="BS4" s="115"/>
      <c r="BT4" s="115"/>
      <c r="BU4" s="115"/>
      <c r="BV4" s="115"/>
      <c r="BW4" s="115"/>
      <c r="BX4" s="115"/>
      <c r="BY4" s="115"/>
      <c r="BZ4" s="115"/>
      <c r="CA4" s="115"/>
      <c r="CB4" s="115"/>
      <c r="CC4" s="115"/>
      <c r="CD4" s="115"/>
      <c r="CE4" s="115"/>
      <c r="CF4" s="115"/>
      <c r="CG4" s="115"/>
      <c r="CH4" s="115"/>
      <c r="CI4" s="115"/>
      <c r="CJ4" s="115"/>
      <c r="CK4" s="115"/>
      <c r="CL4" s="115"/>
      <c r="CM4" s="115"/>
    </row>
    <row r="5" spans="1:91" x14ac:dyDescent="0.25">
      <c r="A5" s="129" t="s">
        <v>218</v>
      </c>
      <c r="B5" s="115">
        <v>0.442</v>
      </c>
      <c r="C5" s="115">
        <v>0</v>
      </c>
      <c r="D5" s="115">
        <v>0</v>
      </c>
      <c r="E5" s="115">
        <v>0.442</v>
      </c>
      <c r="F5" s="115">
        <v>0</v>
      </c>
      <c r="G5" s="115">
        <v>0</v>
      </c>
      <c r="H5" s="115">
        <v>0.74</v>
      </c>
      <c r="I5" s="115">
        <v>0</v>
      </c>
      <c r="J5" s="115">
        <v>0</v>
      </c>
      <c r="K5" s="115">
        <v>0</v>
      </c>
      <c r="L5" s="115">
        <v>0</v>
      </c>
      <c r="M5" s="115">
        <v>0</v>
      </c>
      <c r="N5" s="115">
        <v>0</v>
      </c>
      <c r="O5" s="115">
        <v>0</v>
      </c>
      <c r="P5" s="115">
        <v>0</v>
      </c>
      <c r="Q5" s="115">
        <v>0.61199999999999999</v>
      </c>
      <c r="R5" s="115">
        <v>0</v>
      </c>
      <c r="S5" s="115">
        <v>0</v>
      </c>
      <c r="T5" s="115">
        <v>0</v>
      </c>
      <c r="U5" s="115">
        <v>0</v>
      </c>
      <c r="V5" s="115">
        <v>0</v>
      </c>
      <c r="W5" s="115">
        <v>0</v>
      </c>
      <c r="X5" s="115">
        <v>0</v>
      </c>
      <c r="Y5" s="115">
        <v>0</v>
      </c>
      <c r="Z5" s="115">
        <v>0.60899999999999999</v>
      </c>
      <c r="AA5" s="115">
        <v>0</v>
      </c>
      <c r="AB5" s="115">
        <v>0</v>
      </c>
      <c r="AC5" s="115">
        <v>0</v>
      </c>
      <c r="AD5" s="115">
        <v>0.219</v>
      </c>
      <c r="AE5" s="115">
        <v>0</v>
      </c>
      <c r="AF5" s="115">
        <v>0</v>
      </c>
      <c r="AG5" s="115">
        <v>0</v>
      </c>
      <c r="AH5" s="115"/>
      <c r="AI5" s="115"/>
      <c r="AJ5" s="115"/>
      <c r="AK5" s="115"/>
      <c r="AL5" s="115"/>
      <c r="AM5" s="115"/>
      <c r="AN5" s="115"/>
      <c r="AO5" s="115"/>
      <c r="AP5" s="115"/>
      <c r="AQ5" s="115"/>
      <c r="AR5" s="115"/>
      <c r="AS5" s="115"/>
      <c r="AT5" s="115"/>
      <c r="AU5" s="115"/>
      <c r="AV5" s="115"/>
      <c r="AW5" s="115"/>
      <c r="AX5" s="115"/>
      <c r="AY5" s="115"/>
      <c r="AZ5" s="115"/>
      <c r="BA5" s="115"/>
      <c r="BB5" s="115"/>
      <c r="BC5" s="115"/>
      <c r="BD5" s="115"/>
      <c r="BE5" s="115"/>
      <c r="BF5" s="115"/>
      <c r="BG5" s="115"/>
      <c r="BH5" s="115"/>
      <c r="BI5" s="115"/>
      <c r="BJ5" s="115"/>
      <c r="BK5" s="115"/>
      <c r="BL5" s="115"/>
      <c r="BM5" s="115"/>
      <c r="BN5" s="115"/>
      <c r="BO5" s="115"/>
      <c r="BP5" s="115"/>
      <c r="BQ5" s="115"/>
      <c r="BR5" s="115"/>
      <c r="BS5" s="115"/>
      <c r="BT5" s="115"/>
      <c r="BU5" s="115"/>
      <c r="BV5" s="115"/>
      <c r="BW5" s="115"/>
      <c r="BX5" s="115"/>
      <c r="BY5" s="115"/>
      <c r="BZ5" s="115"/>
      <c r="CA5" s="115"/>
      <c r="CB5" s="115"/>
      <c r="CC5" s="115"/>
      <c r="CD5" s="115"/>
      <c r="CE5" s="115"/>
      <c r="CF5" s="115"/>
      <c r="CG5" s="115"/>
      <c r="CH5" s="115"/>
      <c r="CI5" s="115"/>
      <c r="CJ5" s="115"/>
      <c r="CK5" s="115"/>
      <c r="CL5" s="115"/>
      <c r="CM5" s="115"/>
    </row>
    <row r="6" spans="1:91" x14ac:dyDescent="0.25">
      <c r="A6" s="129" t="s">
        <v>219</v>
      </c>
      <c r="B6" s="115">
        <v>0.55300000000000005</v>
      </c>
      <c r="C6" s="115">
        <v>0.33</v>
      </c>
      <c r="D6" s="115">
        <v>0.34799999999999998</v>
      </c>
      <c r="E6" s="115">
        <v>0.629</v>
      </c>
      <c r="F6" s="115">
        <v>0.371</v>
      </c>
      <c r="G6" s="115">
        <v>0.40200000000000002</v>
      </c>
      <c r="H6" s="115">
        <v>1.212</v>
      </c>
      <c r="I6" s="115">
        <v>0.38100000000000001</v>
      </c>
      <c r="J6" s="115">
        <v>0.6</v>
      </c>
      <c r="K6" s="115">
        <v>1.9550000000000001</v>
      </c>
      <c r="L6" s="115">
        <v>0.84199999999999997</v>
      </c>
      <c r="M6" s="115">
        <v>1.0580000000000001</v>
      </c>
      <c r="N6" s="115">
        <v>2.1520000000000001</v>
      </c>
      <c r="O6" s="115">
        <v>1.0549999999999999</v>
      </c>
      <c r="P6" s="115">
        <v>1.32</v>
      </c>
      <c r="Q6" s="115">
        <v>3.202</v>
      </c>
      <c r="R6" s="115">
        <v>1.389</v>
      </c>
      <c r="S6" s="115">
        <v>1.671</v>
      </c>
      <c r="T6" s="115">
        <v>0.90500000000000003</v>
      </c>
      <c r="U6" s="115">
        <v>0.39200000000000002</v>
      </c>
      <c r="V6" s="115">
        <v>0.40600000000000003</v>
      </c>
      <c r="W6" s="115">
        <v>1.1919999999999999</v>
      </c>
      <c r="X6" s="115">
        <v>0.46700000000000003</v>
      </c>
      <c r="Y6" s="115">
        <v>0.52300000000000002</v>
      </c>
      <c r="Z6" s="115">
        <v>3.6579999999999999</v>
      </c>
      <c r="AA6" s="115">
        <v>0.48899999999999999</v>
      </c>
      <c r="AB6" s="115">
        <v>0.41</v>
      </c>
      <c r="AC6" s="115">
        <v>0.40200000000000002</v>
      </c>
      <c r="AD6" s="115">
        <v>1.069</v>
      </c>
      <c r="AE6" s="115">
        <v>0.26800000000000002</v>
      </c>
      <c r="AF6" s="115">
        <v>0.28499999999999998</v>
      </c>
      <c r="AG6" s="115">
        <v>0.215</v>
      </c>
      <c r="AH6" s="115"/>
      <c r="AI6" s="115"/>
      <c r="AJ6" s="115"/>
      <c r="AK6" s="115"/>
      <c r="AL6" s="115"/>
      <c r="AM6" s="115"/>
      <c r="AN6" s="115"/>
      <c r="AO6" s="115"/>
      <c r="AP6" s="115"/>
      <c r="AQ6" s="115"/>
      <c r="AR6" s="115"/>
      <c r="AS6" s="115"/>
      <c r="AT6" s="115"/>
      <c r="AU6" s="115"/>
      <c r="AV6" s="115"/>
      <c r="AW6" s="115"/>
      <c r="AX6" s="115"/>
      <c r="AY6" s="115"/>
      <c r="AZ6" s="115"/>
      <c r="BA6" s="115"/>
      <c r="BB6" s="115"/>
      <c r="BC6" s="115"/>
      <c r="BD6" s="115"/>
      <c r="BE6" s="115"/>
      <c r="BF6" s="115"/>
      <c r="BG6" s="115"/>
      <c r="BH6" s="115"/>
      <c r="BI6" s="115"/>
      <c r="BJ6" s="115"/>
      <c r="BK6" s="115"/>
      <c r="BL6" s="115"/>
      <c r="BM6" s="115"/>
      <c r="BN6" s="115"/>
      <c r="BO6" s="115"/>
      <c r="BP6" s="115"/>
      <c r="BQ6" s="115"/>
      <c r="BR6" s="115"/>
      <c r="BS6" s="115"/>
      <c r="BT6" s="115"/>
      <c r="BU6" s="115"/>
      <c r="BV6" s="115"/>
      <c r="BW6" s="115"/>
      <c r="BX6" s="115"/>
      <c r="BY6" s="115"/>
      <c r="BZ6" s="115"/>
      <c r="CA6" s="115"/>
      <c r="CB6" s="115"/>
      <c r="CC6" s="115"/>
      <c r="CD6" s="115"/>
      <c r="CE6" s="115"/>
      <c r="CF6" s="115"/>
      <c r="CG6" s="115"/>
      <c r="CH6" s="115"/>
      <c r="CI6" s="115"/>
      <c r="CJ6" s="115"/>
      <c r="CK6" s="115"/>
      <c r="CL6" s="115"/>
      <c r="CM6" s="115"/>
    </row>
    <row r="7" spans="1:91" x14ac:dyDescent="0.25">
      <c r="A7" s="129" t="s">
        <v>220</v>
      </c>
      <c r="B7" s="115">
        <v>0.189</v>
      </c>
      <c r="C7" s="115">
        <v>2.012</v>
      </c>
      <c r="D7" s="115">
        <v>0.39</v>
      </c>
      <c r="E7" s="115">
        <v>0.105</v>
      </c>
      <c r="F7" s="115">
        <v>0.44800000000000001</v>
      </c>
      <c r="G7" s="115">
        <v>0.14299999999999999</v>
      </c>
      <c r="H7" s="115">
        <v>0.19600000000000001</v>
      </c>
      <c r="I7" s="115">
        <v>1.2290000000000001</v>
      </c>
      <c r="J7" s="115">
        <v>0.6</v>
      </c>
      <c r="K7" s="115">
        <v>0.14399999999999999</v>
      </c>
      <c r="L7" s="115">
        <v>1.4079999999999999</v>
      </c>
      <c r="M7" s="115">
        <v>0.25900000000000001</v>
      </c>
      <c r="N7" s="115">
        <v>8.6999999999999994E-2</v>
      </c>
      <c r="O7" s="115">
        <v>0.25900000000000001</v>
      </c>
      <c r="P7" s="115">
        <v>0.107</v>
      </c>
      <c r="Q7" s="115">
        <v>0.17199999999999999</v>
      </c>
      <c r="R7" s="115">
        <v>1.208</v>
      </c>
      <c r="S7" s="115">
        <v>0.6</v>
      </c>
      <c r="T7" s="115">
        <v>0.13700000000000001</v>
      </c>
      <c r="U7" s="115">
        <v>3.8730000000000002</v>
      </c>
      <c r="V7" s="115">
        <v>0.26400000000000001</v>
      </c>
      <c r="W7" s="115">
        <v>7.8E-2</v>
      </c>
      <c r="X7" s="115">
        <v>0.28100000000000003</v>
      </c>
      <c r="Y7" s="115">
        <v>8.5999999999999993E-2</v>
      </c>
      <c r="Z7" s="115">
        <v>0.153</v>
      </c>
      <c r="AA7" s="115">
        <v>4.492</v>
      </c>
      <c r="AB7" s="115">
        <v>0.159</v>
      </c>
      <c r="AC7" s="115">
        <v>0.23</v>
      </c>
      <c r="AD7" s="115">
        <v>8.7999999999999995E-2</v>
      </c>
      <c r="AE7" s="115">
        <v>0.84699999999999998</v>
      </c>
      <c r="AF7" s="115">
        <v>0</v>
      </c>
      <c r="AG7" s="115">
        <v>0.14199999999999999</v>
      </c>
      <c r="AH7" s="115"/>
      <c r="AI7" s="115"/>
      <c r="AJ7" s="115"/>
      <c r="AK7" s="115"/>
      <c r="AL7" s="115"/>
      <c r="AM7" s="115"/>
      <c r="AN7" s="115"/>
      <c r="AO7" s="115"/>
      <c r="AP7" s="115"/>
      <c r="AQ7" s="115"/>
      <c r="AR7" s="115"/>
      <c r="AS7" s="115"/>
      <c r="AT7" s="115"/>
      <c r="AU7" s="115"/>
      <c r="AV7" s="115"/>
      <c r="AW7" s="115"/>
      <c r="AX7" s="115"/>
      <c r="AY7" s="115"/>
      <c r="AZ7" s="115"/>
      <c r="BA7" s="115"/>
      <c r="BB7" s="115"/>
      <c r="BC7" s="115"/>
      <c r="BD7" s="115"/>
      <c r="BE7" s="115"/>
      <c r="BF7" s="115"/>
      <c r="BG7" s="115"/>
      <c r="BH7" s="115"/>
      <c r="BI7" s="115"/>
      <c r="BJ7" s="115"/>
      <c r="BK7" s="115"/>
      <c r="BL7" s="115"/>
      <c r="BM7" s="115"/>
      <c r="BN7" s="115"/>
      <c r="BO7" s="115"/>
      <c r="BP7" s="115"/>
      <c r="BQ7" s="115"/>
      <c r="BR7" s="115"/>
      <c r="BS7" s="115"/>
      <c r="BT7" s="115"/>
      <c r="BU7" s="115"/>
      <c r="BV7" s="115"/>
      <c r="BW7" s="115"/>
      <c r="BX7" s="115"/>
      <c r="BY7" s="115"/>
      <c r="BZ7" s="115"/>
      <c r="CA7" s="115"/>
      <c r="CB7" s="115"/>
      <c r="CC7" s="115"/>
      <c r="CD7" s="115"/>
      <c r="CE7" s="115"/>
      <c r="CF7" s="115"/>
      <c r="CG7" s="115"/>
      <c r="CH7" s="115"/>
      <c r="CI7" s="115"/>
      <c r="CJ7" s="115"/>
      <c r="CK7" s="115"/>
      <c r="CL7" s="115"/>
      <c r="CM7" s="115"/>
    </row>
    <row r="8" spans="1:91" x14ac:dyDescent="0.25">
      <c r="A8" s="129" t="s">
        <v>221</v>
      </c>
      <c r="B8" s="115">
        <v>0.58499999999999996</v>
      </c>
      <c r="C8" s="115">
        <v>0.33100000000000002</v>
      </c>
      <c r="D8" s="115">
        <v>0.57599999999999996</v>
      </c>
      <c r="E8" s="115">
        <v>0.42299999999999999</v>
      </c>
      <c r="F8" s="115">
        <v>0.44700000000000001</v>
      </c>
      <c r="G8" s="115">
        <v>0.50800000000000001</v>
      </c>
      <c r="H8" s="115">
        <v>0.56699999999999995</v>
      </c>
      <c r="I8" s="115">
        <v>0.40500000000000003</v>
      </c>
      <c r="J8" s="115">
        <v>4.9939999999999998</v>
      </c>
      <c r="K8" s="115">
        <v>0.40500000000000003</v>
      </c>
      <c r="L8" s="115">
        <v>0.28000000000000003</v>
      </c>
      <c r="M8" s="115">
        <v>0.39800000000000002</v>
      </c>
      <c r="N8" s="115">
        <v>0.28699999999999998</v>
      </c>
      <c r="O8" s="115">
        <v>0.3</v>
      </c>
      <c r="P8" s="115">
        <v>0.28799999999999998</v>
      </c>
      <c r="Q8" s="115">
        <v>0.35499999999999998</v>
      </c>
      <c r="R8" s="115">
        <v>0.28100000000000003</v>
      </c>
      <c r="S8" s="115">
        <v>0.873</v>
      </c>
      <c r="T8" s="115">
        <v>0.39400000000000002</v>
      </c>
      <c r="U8" s="115">
        <v>0.248</v>
      </c>
      <c r="V8" s="115">
        <v>0.33400000000000002</v>
      </c>
      <c r="W8" s="115">
        <v>0.28000000000000003</v>
      </c>
      <c r="X8" s="115">
        <v>0.29399999999999998</v>
      </c>
      <c r="Y8" s="115">
        <v>0.26300000000000001</v>
      </c>
      <c r="Z8" s="115">
        <v>0.31900000000000001</v>
      </c>
      <c r="AA8" s="115">
        <v>0.23799999999999999</v>
      </c>
      <c r="AB8" s="115">
        <v>0.28799999999999998</v>
      </c>
      <c r="AC8" s="115">
        <v>0.28299999999999997</v>
      </c>
      <c r="AD8" s="115">
        <v>0.23699999999999999</v>
      </c>
      <c r="AE8" s="115">
        <v>0.17100000000000001</v>
      </c>
      <c r="AF8" s="115">
        <v>0.17100000000000001</v>
      </c>
      <c r="AG8" s="115">
        <v>0.23599999999999999</v>
      </c>
      <c r="AH8" s="115"/>
      <c r="AI8" s="115"/>
      <c r="AJ8" s="115"/>
      <c r="AK8" s="115"/>
      <c r="AL8" s="115"/>
      <c r="AM8" s="115"/>
      <c r="AN8" s="115"/>
      <c r="AO8" s="115"/>
      <c r="AP8" s="115"/>
      <c r="AQ8" s="115"/>
      <c r="AR8" s="115"/>
      <c r="AS8" s="115"/>
      <c r="AT8" s="115"/>
      <c r="AU8" s="115"/>
      <c r="AV8" s="115"/>
      <c r="AW8" s="115"/>
      <c r="AX8" s="115"/>
      <c r="AY8" s="115"/>
      <c r="AZ8" s="115"/>
      <c r="BA8" s="115"/>
      <c r="BB8" s="115"/>
      <c r="BC8" s="115"/>
      <c r="BD8" s="115"/>
      <c r="BE8" s="115"/>
      <c r="BF8" s="115"/>
      <c r="BG8" s="115"/>
      <c r="BH8" s="115"/>
      <c r="BI8" s="115"/>
      <c r="BJ8" s="115"/>
      <c r="BK8" s="115"/>
      <c r="BL8" s="115"/>
      <c r="BM8" s="115"/>
      <c r="BN8" s="115"/>
      <c r="BO8" s="115"/>
      <c r="BP8" s="115"/>
      <c r="BQ8" s="115"/>
      <c r="BR8" s="115"/>
      <c r="BS8" s="115"/>
      <c r="BT8" s="115"/>
      <c r="BU8" s="115"/>
      <c r="BV8" s="115"/>
      <c r="BW8" s="115"/>
      <c r="BX8" s="115"/>
      <c r="BY8" s="115"/>
      <c r="BZ8" s="115"/>
      <c r="CA8" s="115"/>
      <c r="CB8" s="115"/>
      <c r="CC8" s="115"/>
      <c r="CD8" s="115"/>
      <c r="CE8" s="115"/>
      <c r="CF8" s="115"/>
      <c r="CG8" s="115"/>
      <c r="CH8" s="115"/>
      <c r="CI8" s="115"/>
      <c r="CJ8" s="115"/>
      <c r="CK8" s="115"/>
      <c r="CL8" s="115"/>
      <c r="CM8" s="115"/>
    </row>
    <row r="9" spans="1:91" x14ac:dyDescent="0.25">
      <c r="A9" s="129" t="s">
        <v>222</v>
      </c>
      <c r="B9" s="115">
        <v>0.38500000000000001</v>
      </c>
      <c r="C9" s="115">
        <v>0.35899999999999999</v>
      </c>
      <c r="D9" s="115">
        <v>0.30399999999999999</v>
      </c>
      <c r="E9" s="115">
        <v>0.14000000000000001</v>
      </c>
      <c r="F9" s="115">
        <v>0.13500000000000001</v>
      </c>
      <c r="G9" s="115">
        <v>0.112</v>
      </c>
      <c r="H9" s="115">
        <v>0.59</v>
      </c>
      <c r="I9" s="115">
        <v>0.52900000000000003</v>
      </c>
      <c r="J9" s="115">
        <v>0.41</v>
      </c>
      <c r="K9" s="115">
        <v>0.879</v>
      </c>
      <c r="L9" s="115">
        <v>0.81899999999999995</v>
      </c>
      <c r="M9" s="115">
        <v>0.81799999999999995</v>
      </c>
      <c r="N9" s="115">
        <v>0.23100000000000001</v>
      </c>
      <c r="O9" s="115">
        <v>0.218</v>
      </c>
      <c r="P9" s="115">
        <v>0.183</v>
      </c>
      <c r="Q9" s="115">
        <v>0.86399999999999999</v>
      </c>
      <c r="R9" s="115">
        <v>0.753</v>
      </c>
      <c r="S9" s="115">
        <v>0.85699999999999998</v>
      </c>
      <c r="T9" s="115">
        <v>0.48299999999999998</v>
      </c>
      <c r="U9" s="115">
        <v>0.45400000000000001</v>
      </c>
      <c r="V9" s="115">
        <v>0.34</v>
      </c>
      <c r="W9" s="115">
        <v>0.14199999999999999</v>
      </c>
      <c r="X9" s="115">
        <v>0.13600000000000001</v>
      </c>
      <c r="Y9" s="115">
        <v>9.8000000000000004E-2</v>
      </c>
      <c r="Z9" s="115">
        <v>0.59199999999999997</v>
      </c>
      <c r="AA9" s="115">
        <v>0.47099999999999997</v>
      </c>
      <c r="AB9" s="115">
        <v>0.17599999999999999</v>
      </c>
      <c r="AC9" s="115">
        <v>6.5000000000000002E-2</v>
      </c>
      <c r="AD9" s="115">
        <v>0.376</v>
      </c>
      <c r="AE9" s="115">
        <v>0.33</v>
      </c>
      <c r="AF9" s="115">
        <v>2.5000000000000001E-2</v>
      </c>
      <c r="AG9" s="115">
        <v>3.9E-2</v>
      </c>
      <c r="AH9" s="115"/>
      <c r="AI9" s="115"/>
      <c r="AJ9" s="115"/>
      <c r="AK9" s="115"/>
      <c r="AL9" s="115"/>
      <c r="AM9" s="115"/>
      <c r="AN9" s="115"/>
      <c r="AO9" s="115"/>
      <c r="AP9" s="115"/>
      <c r="AQ9" s="115"/>
      <c r="AR9" s="115"/>
      <c r="AS9" s="115"/>
      <c r="AT9" s="115"/>
      <c r="AU9" s="115"/>
      <c r="AV9" s="115"/>
      <c r="AW9" s="115"/>
      <c r="AX9" s="115"/>
      <c r="AY9" s="115"/>
      <c r="AZ9" s="115"/>
      <c r="BA9" s="115"/>
      <c r="BB9" s="115"/>
      <c r="BC9" s="115"/>
      <c r="BD9" s="115"/>
      <c r="BE9" s="115"/>
      <c r="BF9" s="115"/>
      <c r="BG9" s="115"/>
      <c r="BH9" s="115"/>
      <c r="BI9" s="115"/>
      <c r="BJ9" s="115"/>
      <c r="BK9" s="115"/>
      <c r="BL9" s="115"/>
      <c r="BM9" s="115"/>
      <c r="BN9" s="115"/>
      <c r="BO9" s="115"/>
      <c r="BP9" s="115"/>
      <c r="BQ9" s="115"/>
      <c r="BR9" s="115"/>
      <c r="BS9" s="115"/>
      <c r="BT9" s="115"/>
      <c r="BU9" s="115"/>
      <c r="BV9" s="115"/>
      <c r="BW9" s="115"/>
      <c r="BX9" s="115"/>
      <c r="BY9" s="115"/>
      <c r="BZ9" s="115"/>
      <c r="CA9" s="115"/>
      <c r="CB9" s="115"/>
      <c r="CC9" s="115"/>
      <c r="CD9" s="115"/>
      <c r="CE9" s="115"/>
      <c r="CF9" s="115"/>
      <c r="CG9" s="115"/>
      <c r="CH9" s="115"/>
      <c r="CI9" s="115"/>
      <c r="CJ9" s="115"/>
      <c r="CK9" s="115"/>
      <c r="CL9" s="115"/>
      <c r="CM9" s="115"/>
    </row>
    <row r="10" spans="1:91" x14ac:dyDescent="0.25">
      <c r="A10" s="129" t="s">
        <v>223</v>
      </c>
      <c r="B10" s="115">
        <v>0.34399999999999997</v>
      </c>
      <c r="C10" s="115">
        <v>0.30499999999999999</v>
      </c>
      <c r="D10" s="115">
        <v>0.26900000000000002</v>
      </c>
      <c r="E10" s="115">
        <v>0.73299999999999998</v>
      </c>
      <c r="F10" s="115">
        <v>0.58899999999999997</v>
      </c>
      <c r="G10" s="115">
        <v>0.56499999999999995</v>
      </c>
      <c r="H10" s="115">
        <v>0.63600000000000001</v>
      </c>
      <c r="I10" s="115">
        <v>0.60099999999999998</v>
      </c>
      <c r="J10" s="115">
        <v>0.51800000000000002</v>
      </c>
      <c r="K10" s="115">
        <v>0.80400000000000005</v>
      </c>
      <c r="L10" s="115">
        <v>0.80300000000000005</v>
      </c>
      <c r="M10" s="115">
        <v>0.82</v>
      </c>
      <c r="N10" s="115">
        <v>1.613</v>
      </c>
      <c r="O10" s="115">
        <v>1.3919999999999999</v>
      </c>
      <c r="P10" s="115">
        <v>1.8819999999999999</v>
      </c>
      <c r="Q10" s="115">
        <v>1.2250000000000001</v>
      </c>
      <c r="R10" s="115">
        <v>1.327</v>
      </c>
      <c r="S10" s="115">
        <v>3.0129999999999999</v>
      </c>
      <c r="T10" s="115">
        <v>0.41699999999999998</v>
      </c>
      <c r="U10" s="115">
        <v>0.377</v>
      </c>
      <c r="V10" s="115">
        <v>0.3</v>
      </c>
      <c r="W10" s="115">
        <v>0.92500000000000004</v>
      </c>
      <c r="X10" s="115">
        <v>0.77600000000000002</v>
      </c>
      <c r="Y10" s="115">
        <v>0.78200000000000003</v>
      </c>
      <c r="Z10" s="115">
        <v>0.60199999999999998</v>
      </c>
      <c r="AA10" s="115">
        <v>0.61099999999999999</v>
      </c>
      <c r="AB10" s="115">
        <v>5.3999999999999999E-2</v>
      </c>
      <c r="AC10" s="115">
        <v>8.8999999999999996E-2</v>
      </c>
      <c r="AD10" s="115">
        <v>0.47299999999999998</v>
      </c>
      <c r="AE10" s="115">
        <v>0.16600000000000001</v>
      </c>
      <c r="AF10" s="115">
        <v>5.1999999999999998E-2</v>
      </c>
      <c r="AG10" s="115">
        <v>5.5E-2</v>
      </c>
      <c r="AH10" s="115"/>
      <c r="AI10" s="115"/>
      <c r="AJ10" s="115"/>
      <c r="AK10" s="115"/>
      <c r="AL10" s="115"/>
      <c r="AM10" s="115"/>
      <c r="AN10" s="115"/>
      <c r="AO10" s="115"/>
      <c r="AP10" s="115"/>
      <c r="AQ10" s="115"/>
      <c r="AR10" s="115"/>
      <c r="AS10" s="115"/>
      <c r="AT10" s="115"/>
      <c r="AU10" s="115"/>
      <c r="AV10" s="115"/>
      <c r="AW10" s="115"/>
      <c r="AX10" s="115"/>
      <c r="AY10" s="115"/>
      <c r="AZ10" s="115"/>
      <c r="BA10" s="115"/>
      <c r="BB10" s="115"/>
      <c r="BC10" s="115"/>
      <c r="BD10" s="115"/>
      <c r="BE10" s="115"/>
      <c r="BF10" s="115"/>
      <c r="BG10" s="115"/>
      <c r="BH10" s="115"/>
      <c r="BI10" s="115"/>
      <c r="BJ10" s="115"/>
      <c r="BK10" s="115"/>
      <c r="BL10" s="115"/>
      <c r="BM10" s="115"/>
      <c r="BN10" s="115"/>
      <c r="BO10" s="115"/>
      <c r="BP10" s="115"/>
      <c r="BQ10" s="115"/>
      <c r="BR10" s="115"/>
      <c r="BS10" s="115"/>
      <c r="BT10" s="115"/>
      <c r="BU10" s="115"/>
      <c r="BV10" s="115"/>
      <c r="BW10" s="115"/>
      <c r="BX10" s="115"/>
      <c r="BY10" s="115"/>
      <c r="BZ10" s="115"/>
      <c r="CA10" s="115"/>
      <c r="CB10" s="115"/>
      <c r="CC10" s="115"/>
      <c r="CD10" s="115"/>
      <c r="CE10" s="115"/>
      <c r="CF10" s="115"/>
      <c r="CG10" s="115"/>
      <c r="CH10" s="115"/>
      <c r="CI10" s="115"/>
      <c r="CJ10" s="115"/>
      <c r="CK10" s="115"/>
      <c r="CL10" s="115"/>
      <c r="CM10" s="115"/>
    </row>
    <row r="11" spans="1:91" x14ac:dyDescent="0.25">
      <c r="A11" s="129" t="s">
        <v>224</v>
      </c>
      <c r="B11" s="115">
        <v>0.21099999999999999</v>
      </c>
      <c r="C11" s="115">
        <v>0.26100000000000001</v>
      </c>
      <c r="D11" s="115">
        <v>0.19600000000000001</v>
      </c>
      <c r="E11" s="115">
        <v>0.17899999999999999</v>
      </c>
      <c r="F11" s="115">
        <v>0.20399999999999999</v>
      </c>
      <c r="G11" s="115">
        <v>0.155</v>
      </c>
      <c r="H11" s="115">
        <v>0.28599999999999998</v>
      </c>
      <c r="I11" s="115">
        <v>0.30599999999999999</v>
      </c>
      <c r="J11" s="115">
        <v>0.27300000000000002</v>
      </c>
      <c r="K11" s="115">
        <v>0.28399999999999997</v>
      </c>
      <c r="L11" s="115">
        <v>0.253</v>
      </c>
      <c r="M11" s="115">
        <v>0.23200000000000001</v>
      </c>
      <c r="N11" s="115">
        <v>0.34</v>
      </c>
      <c r="O11" s="115">
        <v>0.26500000000000001</v>
      </c>
      <c r="P11" s="115">
        <v>0.26300000000000001</v>
      </c>
      <c r="Q11" s="115">
        <v>0.30599999999999999</v>
      </c>
      <c r="R11" s="115">
        <v>0.49</v>
      </c>
      <c r="S11" s="115">
        <v>0.314</v>
      </c>
      <c r="T11" s="115">
        <v>0.20899999999999999</v>
      </c>
      <c r="U11" s="115">
        <v>0.23300000000000001</v>
      </c>
      <c r="V11" s="115">
        <v>0.159</v>
      </c>
      <c r="W11" s="115">
        <v>0.21</v>
      </c>
      <c r="X11" s="115">
        <v>0.21</v>
      </c>
      <c r="Y11" s="115">
        <v>0.154</v>
      </c>
      <c r="Z11" s="115">
        <v>0.69399999999999995</v>
      </c>
      <c r="AA11" s="115">
        <v>0.69399999999999995</v>
      </c>
      <c r="AB11" s="115">
        <v>2.3E-2</v>
      </c>
      <c r="AC11" s="115">
        <v>2.3E-2</v>
      </c>
      <c r="AD11" s="115">
        <v>4.4999999999999998E-2</v>
      </c>
      <c r="AE11" s="115">
        <v>4.4999999999999998E-2</v>
      </c>
      <c r="AF11" s="115">
        <v>6.2E-2</v>
      </c>
      <c r="AG11" s="115">
        <v>6.2E-2</v>
      </c>
      <c r="AH11" s="115"/>
      <c r="AI11" s="115"/>
      <c r="AJ11" s="115"/>
      <c r="AK11" s="115"/>
      <c r="AL11" s="115"/>
      <c r="AM11" s="115"/>
      <c r="AN11" s="115"/>
      <c r="AO11" s="115"/>
      <c r="AP11" s="115"/>
      <c r="AQ11" s="115"/>
      <c r="AR11" s="115"/>
      <c r="AS11" s="115"/>
      <c r="AT11" s="115"/>
      <c r="AU11" s="115"/>
      <c r="AV11" s="115"/>
      <c r="AW11" s="115"/>
      <c r="AX11" s="115"/>
      <c r="AY11" s="115"/>
      <c r="AZ11" s="115"/>
      <c r="BA11" s="115"/>
      <c r="BB11" s="115"/>
      <c r="BC11" s="115"/>
      <c r="BD11" s="115"/>
      <c r="BE11" s="115"/>
      <c r="BF11" s="115"/>
      <c r="BG11" s="115"/>
      <c r="BH11" s="115"/>
      <c r="BI11" s="115"/>
      <c r="BJ11" s="115"/>
      <c r="BK11" s="115"/>
      <c r="BL11" s="115"/>
      <c r="BM11" s="115"/>
      <c r="BN11" s="115"/>
      <c r="BO11" s="115"/>
      <c r="BP11" s="115"/>
      <c r="BQ11" s="115"/>
      <c r="BR11" s="115"/>
      <c r="BS11" s="115"/>
      <c r="BT11" s="115"/>
      <c r="BU11" s="115"/>
      <c r="BV11" s="115"/>
      <c r="BW11" s="115"/>
      <c r="BX11" s="115"/>
      <c r="BY11" s="115"/>
      <c r="BZ11" s="115"/>
      <c r="CA11" s="115"/>
      <c r="CB11" s="115"/>
      <c r="CC11" s="115"/>
      <c r="CD11" s="115"/>
      <c r="CE11" s="115"/>
      <c r="CF11" s="115"/>
      <c r="CG11" s="115"/>
      <c r="CH11" s="115"/>
      <c r="CI11" s="115"/>
      <c r="CJ11" s="115"/>
      <c r="CK11" s="115"/>
      <c r="CL11" s="115"/>
      <c r="CM11" s="115"/>
    </row>
    <row r="12" spans="1:91" x14ac:dyDescent="0.25">
      <c r="A12" s="129" t="s">
        <v>225</v>
      </c>
      <c r="B12" s="115">
        <v>2.032</v>
      </c>
      <c r="C12" s="115">
        <v>1.986</v>
      </c>
      <c r="D12" s="115">
        <v>2.476</v>
      </c>
      <c r="E12" s="115">
        <v>1.0940000000000001</v>
      </c>
      <c r="F12" s="115">
        <v>1.095</v>
      </c>
      <c r="G12" s="115">
        <v>1.0129999999999999</v>
      </c>
      <c r="H12" s="115">
        <v>1.2729999999999999</v>
      </c>
      <c r="I12" s="115">
        <v>1.2709999999999999</v>
      </c>
      <c r="J12" s="115">
        <v>1.641</v>
      </c>
      <c r="K12" s="115">
        <v>2.0750000000000002</v>
      </c>
      <c r="L12" s="115">
        <v>2.024</v>
      </c>
      <c r="M12" s="115">
        <v>2.923</v>
      </c>
      <c r="N12" s="115">
        <v>1.1140000000000001</v>
      </c>
      <c r="O12" s="115">
        <v>1.085</v>
      </c>
      <c r="P12" s="115">
        <v>1.0309999999999999</v>
      </c>
      <c r="Q12" s="115">
        <v>1.2629999999999999</v>
      </c>
      <c r="R12" s="115">
        <v>1.2410000000000001</v>
      </c>
      <c r="S12" s="115">
        <v>1.59</v>
      </c>
      <c r="T12" s="115">
        <v>2.1779999999999999</v>
      </c>
      <c r="U12" s="115">
        <v>2.0529999999999999</v>
      </c>
      <c r="V12" s="115">
        <v>2.2999999999999998</v>
      </c>
      <c r="W12" s="115">
        <v>1.0680000000000001</v>
      </c>
      <c r="X12" s="115">
        <v>1.0720000000000001</v>
      </c>
      <c r="Y12" s="115">
        <v>1.0649999999999999</v>
      </c>
      <c r="Z12" s="115">
        <v>1.155</v>
      </c>
      <c r="AA12" s="115">
        <v>1.151</v>
      </c>
      <c r="AB12" s="115">
        <v>0.19500000000000001</v>
      </c>
      <c r="AC12" s="115">
        <v>0.34599999999999997</v>
      </c>
      <c r="AD12" s="115">
        <v>0.48699999999999999</v>
      </c>
      <c r="AE12" s="115">
        <v>0.49</v>
      </c>
      <c r="AF12" s="115">
        <v>8.6999999999999994E-2</v>
      </c>
      <c r="AG12" s="115">
        <v>9.4E-2</v>
      </c>
      <c r="AH12" s="115"/>
      <c r="AI12" s="115"/>
      <c r="AJ12" s="115"/>
      <c r="AK12" s="115"/>
      <c r="AL12" s="115"/>
      <c r="AM12" s="115"/>
      <c r="AN12" s="115"/>
      <c r="AO12" s="115"/>
      <c r="AP12" s="115"/>
      <c r="AQ12" s="115"/>
      <c r="AR12" s="115"/>
      <c r="AS12" s="115"/>
      <c r="AT12" s="115"/>
      <c r="AU12" s="115"/>
      <c r="AV12" s="115"/>
      <c r="AW12" s="115"/>
      <c r="AX12" s="115"/>
      <c r="AY12" s="115"/>
      <c r="AZ12" s="115"/>
      <c r="BA12" s="115"/>
      <c r="BB12" s="115"/>
      <c r="BC12" s="115"/>
      <c r="BD12" s="115"/>
      <c r="BE12" s="115"/>
      <c r="BF12" s="115"/>
      <c r="BG12" s="115"/>
      <c r="BH12" s="115"/>
      <c r="BI12" s="115"/>
      <c r="BJ12" s="115"/>
      <c r="BK12" s="115"/>
      <c r="BL12" s="115"/>
      <c r="BM12" s="115"/>
      <c r="BN12" s="115"/>
      <c r="BO12" s="115"/>
      <c r="BP12" s="115"/>
      <c r="BQ12" s="115"/>
      <c r="BR12" s="115"/>
      <c r="BS12" s="115"/>
      <c r="BT12" s="115"/>
      <c r="BU12" s="115"/>
      <c r="BV12" s="115"/>
      <c r="BW12" s="115"/>
      <c r="BX12" s="115"/>
      <c r="BY12" s="115"/>
      <c r="BZ12" s="115"/>
      <c r="CA12" s="115"/>
      <c r="CB12" s="115"/>
      <c r="CC12" s="115"/>
      <c r="CD12" s="115"/>
      <c r="CE12" s="115"/>
      <c r="CF12" s="115"/>
      <c r="CG12" s="115"/>
      <c r="CH12" s="115"/>
      <c r="CI12" s="115"/>
      <c r="CJ12" s="115"/>
      <c r="CK12" s="115"/>
      <c r="CL12" s="115"/>
      <c r="CM12" s="115"/>
    </row>
    <row r="13" spans="1:91" x14ac:dyDescent="0.25">
      <c r="A13" s="129" t="s">
        <v>226</v>
      </c>
      <c r="B13" s="115">
        <v>0</v>
      </c>
      <c r="C13" s="115">
        <v>0</v>
      </c>
      <c r="D13" s="115">
        <v>0</v>
      </c>
      <c r="E13" s="115">
        <v>0.13600000000000001</v>
      </c>
      <c r="F13" s="115">
        <v>0.12</v>
      </c>
      <c r="G13" s="115">
        <v>0.112</v>
      </c>
      <c r="H13" s="115">
        <v>0.16800000000000001</v>
      </c>
      <c r="I13" s="115">
        <v>0.14699999999999999</v>
      </c>
      <c r="J13" s="115">
        <v>0.129</v>
      </c>
      <c r="K13" s="115">
        <v>0</v>
      </c>
      <c r="L13" s="115">
        <v>0</v>
      </c>
      <c r="M13" s="115">
        <v>0</v>
      </c>
      <c r="N13" s="115">
        <v>1.53</v>
      </c>
      <c r="O13" s="115">
        <v>1.6160000000000001</v>
      </c>
      <c r="P13" s="115">
        <v>2.133</v>
      </c>
      <c r="Q13" s="115">
        <v>0</v>
      </c>
      <c r="R13" s="115">
        <v>0</v>
      </c>
      <c r="S13" s="115">
        <v>0</v>
      </c>
      <c r="T13" s="115">
        <v>0</v>
      </c>
      <c r="U13" s="115">
        <v>0</v>
      </c>
      <c r="V13" s="115">
        <v>0</v>
      </c>
      <c r="W13" s="115">
        <v>0.222</v>
      </c>
      <c r="X13" s="115">
        <v>0.20899999999999999</v>
      </c>
      <c r="Y13" s="115">
        <v>0.20200000000000001</v>
      </c>
      <c r="Z13" s="115">
        <v>0.49</v>
      </c>
      <c r="AA13" s="115">
        <v>0</v>
      </c>
      <c r="AB13" s="115">
        <v>0</v>
      </c>
      <c r="AC13" s="115">
        <v>6.7000000000000004E-2</v>
      </c>
      <c r="AD13" s="115">
        <v>0</v>
      </c>
      <c r="AE13" s="115">
        <v>4.2999999999999997E-2</v>
      </c>
      <c r="AF13" s="115">
        <v>3.1E-2</v>
      </c>
      <c r="AG13" s="115">
        <v>3.5000000000000003E-2</v>
      </c>
      <c r="AH13" s="115"/>
      <c r="AI13" s="115"/>
      <c r="AJ13" s="115"/>
      <c r="AK13" s="115"/>
      <c r="AL13" s="115"/>
      <c r="AM13" s="115"/>
      <c r="AN13" s="115"/>
      <c r="AO13" s="115"/>
      <c r="AP13" s="115"/>
      <c r="AQ13" s="115"/>
      <c r="AR13" s="115"/>
      <c r="AS13" s="115"/>
      <c r="AT13" s="115"/>
      <c r="AU13" s="115"/>
      <c r="AV13" s="115"/>
      <c r="AW13" s="115"/>
      <c r="AX13" s="115"/>
      <c r="AY13" s="115"/>
      <c r="AZ13" s="115"/>
      <c r="BA13" s="115"/>
      <c r="BB13" s="115"/>
      <c r="BC13" s="115"/>
      <c r="BD13" s="115"/>
      <c r="BE13" s="115"/>
      <c r="BF13" s="115"/>
      <c r="BG13" s="115"/>
      <c r="BH13" s="115"/>
      <c r="BI13" s="115"/>
      <c r="BJ13" s="115"/>
      <c r="BK13" s="115"/>
      <c r="BL13" s="115"/>
      <c r="BM13" s="115"/>
      <c r="BN13" s="115"/>
      <c r="BO13" s="115"/>
      <c r="BP13" s="115"/>
      <c r="BQ13" s="115"/>
      <c r="BR13" s="115"/>
      <c r="BS13" s="115"/>
      <c r="BT13" s="115"/>
      <c r="BU13" s="115"/>
      <c r="BV13" s="115"/>
      <c r="BW13" s="115"/>
      <c r="BX13" s="115"/>
      <c r="BY13" s="115"/>
      <c r="BZ13" s="115"/>
      <c r="CA13" s="115"/>
      <c r="CB13" s="115"/>
      <c r="CC13" s="115"/>
      <c r="CD13" s="115"/>
      <c r="CE13" s="115"/>
      <c r="CF13" s="115"/>
      <c r="CG13" s="115"/>
      <c r="CH13" s="115"/>
      <c r="CI13" s="115"/>
      <c r="CJ13" s="115"/>
      <c r="CK13" s="115"/>
      <c r="CL13" s="115"/>
      <c r="CM13" s="115"/>
    </row>
    <row r="14" spans="1:91" x14ac:dyDescent="0.25">
      <c r="A14" s="129" t="s">
        <v>227</v>
      </c>
      <c r="B14" s="115">
        <v>-2</v>
      </c>
      <c r="C14" s="115">
        <v>-2</v>
      </c>
      <c r="D14" s="115">
        <v>-2</v>
      </c>
      <c r="E14" s="115">
        <v>-2</v>
      </c>
      <c r="F14" s="115">
        <v>-2</v>
      </c>
      <c r="G14" s="115">
        <v>-2</v>
      </c>
      <c r="H14" s="115">
        <v>-2</v>
      </c>
      <c r="I14" s="115">
        <v>-2</v>
      </c>
      <c r="J14" s="115">
        <v>-2</v>
      </c>
      <c r="K14" s="115">
        <v>-2</v>
      </c>
      <c r="L14" s="115">
        <v>-2</v>
      </c>
      <c r="M14" s="115">
        <v>-2</v>
      </c>
      <c r="N14" s="115">
        <v>-2</v>
      </c>
      <c r="O14" s="115">
        <v>-2</v>
      </c>
      <c r="P14" s="115">
        <v>-2</v>
      </c>
      <c r="Q14" s="115">
        <v>-2</v>
      </c>
      <c r="R14" s="115">
        <v>-2</v>
      </c>
      <c r="S14" s="115">
        <v>-2</v>
      </c>
      <c r="T14" s="115">
        <v>-2</v>
      </c>
      <c r="U14" s="115">
        <v>-2</v>
      </c>
      <c r="V14" s="115">
        <v>-2</v>
      </c>
      <c r="W14" s="115">
        <v>-2</v>
      </c>
      <c r="X14" s="115">
        <v>-2</v>
      </c>
      <c r="Y14" s="115">
        <v>-2</v>
      </c>
      <c r="Z14" s="115">
        <v>-2</v>
      </c>
      <c r="AA14" s="115">
        <v>-2</v>
      </c>
      <c r="AB14" s="115">
        <v>-2</v>
      </c>
      <c r="AC14" s="115">
        <v>-2</v>
      </c>
      <c r="AD14" s="115">
        <v>-2</v>
      </c>
      <c r="AE14" s="115">
        <v>-2</v>
      </c>
      <c r="AF14" s="115">
        <v>-2</v>
      </c>
      <c r="AG14" s="115">
        <v>-2</v>
      </c>
      <c r="AH14" s="115"/>
      <c r="AI14" s="115"/>
      <c r="AJ14" s="115"/>
      <c r="AK14" s="115"/>
      <c r="AL14" s="115"/>
      <c r="AM14" s="115"/>
      <c r="AN14" s="115"/>
      <c r="AO14" s="115"/>
      <c r="AP14" s="115"/>
      <c r="AQ14" s="115"/>
      <c r="AR14" s="115"/>
      <c r="AS14" s="115"/>
      <c r="AT14" s="115"/>
      <c r="AU14" s="115"/>
      <c r="AV14" s="115"/>
      <c r="AW14" s="115"/>
      <c r="AX14" s="115"/>
      <c r="AY14" s="115"/>
      <c r="AZ14" s="115"/>
      <c r="BA14" s="115"/>
      <c r="BB14" s="115"/>
      <c r="BC14" s="115"/>
      <c r="BD14" s="115"/>
      <c r="BE14" s="115"/>
      <c r="BF14" s="115"/>
      <c r="BG14" s="115"/>
      <c r="BH14" s="115"/>
      <c r="BI14" s="115"/>
      <c r="BJ14" s="115"/>
      <c r="BK14" s="115"/>
      <c r="BL14" s="115"/>
      <c r="BM14" s="115"/>
      <c r="BN14" s="115"/>
      <c r="BO14" s="115"/>
      <c r="BP14" s="115"/>
      <c r="BQ14" s="115"/>
      <c r="BR14" s="115"/>
      <c r="BS14" s="115"/>
      <c r="BT14" s="115"/>
      <c r="BU14" s="115"/>
      <c r="BV14" s="115"/>
      <c r="BW14" s="115"/>
      <c r="BX14" s="115"/>
      <c r="BY14" s="115"/>
      <c r="BZ14" s="115"/>
      <c r="CA14" s="115"/>
      <c r="CB14" s="115"/>
      <c r="CC14" s="115"/>
      <c r="CD14" s="115"/>
      <c r="CE14" s="115"/>
      <c r="CF14" s="115"/>
      <c r="CG14" s="115"/>
      <c r="CH14" s="115"/>
      <c r="CI14" s="115"/>
      <c r="CJ14" s="115"/>
      <c r="CK14" s="115"/>
      <c r="CL14" s="115"/>
      <c r="CM14" s="115"/>
    </row>
    <row r="15" spans="1:91" x14ac:dyDescent="0.25">
      <c r="A15" s="129" t="s">
        <v>228</v>
      </c>
      <c r="B15" s="115">
        <v>0.25600000000000001</v>
      </c>
      <c r="C15" s="115">
        <v>0.307</v>
      </c>
      <c r="D15" s="115">
        <v>0.23699999999999999</v>
      </c>
      <c r="E15" s="115">
        <v>0.20799999999999999</v>
      </c>
      <c r="F15" s="115">
        <v>0.23599999999999999</v>
      </c>
      <c r="G15" s="115">
        <v>0.185</v>
      </c>
      <c r="H15" s="115">
        <v>0.29599999999999999</v>
      </c>
      <c r="I15" s="115">
        <v>0.32800000000000001</v>
      </c>
      <c r="J15" s="115">
        <v>0.28399999999999997</v>
      </c>
      <c r="K15" s="115">
        <v>0.70199999999999996</v>
      </c>
      <c r="L15" s="115">
        <v>0.78900000000000003</v>
      </c>
      <c r="M15" s="115">
        <v>0.69899999999999995</v>
      </c>
      <c r="N15" s="115">
        <v>0.443</v>
      </c>
      <c r="O15" s="115">
        <v>0.46600000000000003</v>
      </c>
      <c r="P15" s="115">
        <v>0.39500000000000002</v>
      </c>
      <c r="Q15" s="115">
        <v>1.371</v>
      </c>
      <c r="R15" s="115">
        <v>1.5860000000000001</v>
      </c>
      <c r="S15" s="115">
        <v>1.363</v>
      </c>
      <c r="T15" s="115">
        <v>0.316</v>
      </c>
      <c r="U15" s="115">
        <v>0.438</v>
      </c>
      <c r="V15" s="115">
        <v>0.27700000000000002</v>
      </c>
      <c r="W15" s="115">
        <v>0.254</v>
      </c>
      <c r="X15" s="115">
        <v>0.29899999999999999</v>
      </c>
      <c r="Y15" s="115">
        <v>0.19700000000000001</v>
      </c>
      <c r="Z15" s="115">
        <v>0.72599999999999998</v>
      </c>
      <c r="AA15" s="115">
        <v>0.71299999999999997</v>
      </c>
      <c r="AB15" s="115">
        <v>5.2999999999999999E-2</v>
      </c>
      <c r="AC15" s="115">
        <v>7.0999999999999994E-2</v>
      </c>
      <c r="AD15" s="115">
        <v>0.08</v>
      </c>
      <c r="AE15" s="115">
        <v>0.38800000000000001</v>
      </c>
      <c r="AF15" s="115">
        <v>0.1</v>
      </c>
      <c r="AG15" s="115">
        <v>0.107</v>
      </c>
      <c r="AH15" s="115"/>
      <c r="AI15" s="115"/>
      <c r="AJ15" s="115"/>
      <c r="AK15" s="115"/>
      <c r="AL15" s="115"/>
      <c r="AM15" s="115"/>
      <c r="AN15" s="115"/>
      <c r="AO15" s="115"/>
      <c r="AP15" s="115"/>
      <c r="AQ15" s="115"/>
      <c r="AR15" s="115"/>
      <c r="AS15" s="115"/>
      <c r="AT15" s="115"/>
      <c r="AU15" s="115"/>
      <c r="AV15" s="115"/>
      <c r="AW15" s="115"/>
      <c r="AX15" s="115"/>
      <c r="AY15" s="115"/>
      <c r="AZ15" s="115"/>
      <c r="BA15" s="115"/>
      <c r="BB15" s="115"/>
      <c r="BC15" s="115"/>
      <c r="BD15" s="115"/>
      <c r="BE15" s="115"/>
      <c r="BF15" s="115"/>
      <c r="BG15" s="115"/>
      <c r="BH15" s="115"/>
      <c r="BI15" s="115"/>
      <c r="BJ15" s="115"/>
      <c r="BK15" s="115"/>
      <c r="BL15" s="115"/>
      <c r="BM15" s="115"/>
      <c r="BN15" s="115"/>
      <c r="BO15" s="115"/>
      <c r="BP15" s="115"/>
      <c r="BQ15" s="115"/>
      <c r="BR15" s="115"/>
      <c r="BS15" s="115"/>
      <c r="BT15" s="115"/>
      <c r="BU15" s="115"/>
      <c r="BV15" s="115"/>
      <c r="BW15" s="115"/>
      <c r="BX15" s="115"/>
      <c r="BY15" s="115"/>
      <c r="BZ15" s="115"/>
      <c r="CA15" s="115"/>
      <c r="CB15" s="115"/>
      <c r="CC15" s="115"/>
      <c r="CD15" s="115"/>
      <c r="CE15" s="115"/>
      <c r="CF15" s="115"/>
      <c r="CG15" s="115"/>
      <c r="CH15" s="115"/>
      <c r="CI15" s="115"/>
      <c r="CJ15" s="115"/>
      <c r="CK15" s="115"/>
      <c r="CL15" s="115"/>
      <c r="CM15" s="115"/>
    </row>
    <row r="16" spans="1:91" x14ac:dyDescent="0.25">
      <c r="A16" s="129" t="s">
        <v>229</v>
      </c>
      <c r="B16" s="115">
        <v>0.80800000000000005</v>
      </c>
      <c r="C16" s="115">
        <v>0.875</v>
      </c>
      <c r="D16" s="115">
        <v>0.70899999999999996</v>
      </c>
      <c r="E16" s="115">
        <v>0.82699999999999996</v>
      </c>
      <c r="F16" s="115">
        <v>0.89600000000000002</v>
      </c>
      <c r="G16" s="115">
        <v>0.74</v>
      </c>
      <c r="H16" s="115">
        <v>0.93100000000000005</v>
      </c>
      <c r="I16" s="115">
        <v>1.0840000000000001</v>
      </c>
      <c r="J16" s="115">
        <v>0.77200000000000002</v>
      </c>
      <c r="K16" s="115">
        <v>0.81799999999999995</v>
      </c>
      <c r="L16" s="115">
        <v>0.89400000000000002</v>
      </c>
      <c r="M16" s="115">
        <v>0.74099999999999999</v>
      </c>
      <c r="N16" s="115">
        <v>0.877</v>
      </c>
      <c r="O16" s="115">
        <v>0.95699999999999996</v>
      </c>
      <c r="P16" s="115">
        <v>0.80100000000000005</v>
      </c>
      <c r="Q16" s="115">
        <v>1.294</v>
      </c>
      <c r="R16" s="115">
        <v>1.6</v>
      </c>
      <c r="S16" s="115">
        <v>1.327</v>
      </c>
      <c r="T16" s="115">
        <v>0.92400000000000004</v>
      </c>
      <c r="U16" s="115">
        <v>1.0369999999999999</v>
      </c>
      <c r="V16" s="115">
        <v>0.748</v>
      </c>
      <c r="W16" s="115">
        <v>0.89600000000000002</v>
      </c>
      <c r="X16" s="115">
        <v>0.97199999999999998</v>
      </c>
      <c r="Y16" s="115">
        <v>0.70499999999999996</v>
      </c>
      <c r="Z16" s="115">
        <v>1.1319999999999999</v>
      </c>
      <c r="AA16" s="115">
        <v>1.5269999999999999</v>
      </c>
      <c r="AB16" s="115">
        <v>0.48</v>
      </c>
      <c r="AC16" s="115">
        <v>0.48499999999999999</v>
      </c>
      <c r="AD16" s="115">
        <v>0.56699999999999995</v>
      </c>
      <c r="AE16" s="115">
        <v>0.59299999999999997</v>
      </c>
      <c r="AF16" s="115">
        <v>0.17299999999999999</v>
      </c>
      <c r="AG16" s="115">
        <v>0.17499999999999999</v>
      </c>
      <c r="AH16" s="115"/>
      <c r="AI16" s="115"/>
      <c r="AJ16" s="115"/>
      <c r="AK16" s="115"/>
      <c r="AL16" s="115"/>
      <c r="AM16" s="115"/>
      <c r="AN16" s="115"/>
      <c r="AO16" s="115"/>
      <c r="AP16" s="115"/>
      <c r="AQ16" s="115"/>
      <c r="AR16" s="115"/>
      <c r="AS16" s="115"/>
      <c r="AT16" s="115"/>
      <c r="AU16" s="115"/>
      <c r="AV16" s="115"/>
      <c r="AW16" s="115"/>
      <c r="AX16" s="115"/>
      <c r="AY16" s="115"/>
      <c r="AZ16" s="115"/>
      <c r="BA16" s="115"/>
      <c r="BB16" s="115"/>
      <c r="BC16" s="115"/>
      <c r="BD16" s="115"/>
      <c r="BE16" s="115"/>
      <c r="BF16" s="115"/>
      <c r="BG16" s="115"/>
      <c r="BH16" s="115"/>
      <c r="BI16" s="115"/>
      <c r="BJ16" s="115"/>
      <c r="BK16" s="115"/>
      <c r="BL16" s="115"/>
      <c r="BM16" s="115"/>
      <c r="BN16" s="115"/>
      <c r="BO16" s="115"/>
      <c r="BP16" s="115"/>
      <c r="BQ16" s="115"/>
      <c r="BR16" s="115"/>
      <c r="BS16" s="115"/>
      <c r="BT16" s="115"/>
      <c r="BU16" s="115"/>
      <c r="BV16" s="115"/>
      <c r="BW16" s="115"/>
      <c r="BX16" s="115"/>
      <c r="BY16" s="115"/>
      <c r="BZ16" s="115"/>
      <c r="CA16" s="115"/>
      <c r="CB16" s="115"/>
      <c r="CC16" s="115"/>
      <c r="CD16" s="115"/>
      <c r="CE16" s="115"/>
      <c r="CF16" s="115"/>
      <c r="CG16" s="115"/>
      <c r="CH16" s="115"/>
      <c r="CI16" s="115"/>
      <c r="CJ16" s="115"/>
      <c r="CK16" s="115"/>
      <c r="CL16" s="115"/>
      <c r="CM16" s="115"/>
    </row>
    <row r="17" spans="1:91" x14ac:dyDescent="0.25">
      <c r="A17" s="129" t="s">
        <v>230</v>
      </c>
      <c r="B17" s="115">
        <v>0.46600000000000003</v>
      </c>
      <c r="C17" s="115">
        <v>0.45600000000000002</v>
      </c>
      <c r="D17" s="115">
        <v>0.40500000000000003</v>
      </c>
      <c r="E17" s="115">
        <v>0.27</v>
      </c>
      <c r="F17" s="115">
        <v>0.26900000000000002</v>
      </c>
      <c r="G17" s="115">
        <v>0.22600000000000001</v>
      </c>
      <c r="H17" s="115">
        <v>0.57299999999999995</v>
      </c>
      <c r="I17" s="115">
        <v>0.63100000000000001</v>
      </c>
      <c r="J17" s="115">
        <v>0.497</v>
      </c>
      <c r="K17" s="115">
        <v>0.70099999999999996</v>
      </c>
      <c r="L17" s="115">
        <v>0.73499999999999999</v>
      </c>
      <c r="M17" s="115">
        <v>0.59899999999999998</v>
      </c>
      <c r="N17" s="115">
        <v>0.44900000000000001</v>
      </c>
      <c r="O17" s="115">
        <v>0.46200000000000002</v>
      </c>
      <c r="P17" s="115">
        <v>0.376</v>
      </c>
      <c r="Q17" s="115">
        <v>1.0920000000000001</v>
      </c>
      <c r="R17" s="115">
        <v>1.35</v>
      </c>
      <c r="S17" s="115">
        <v>1.075</v>
      </c>
      <c r="T17" s="115">
        <v>0.52900000000000003</v>
      </c>
      <c r="U17" s="115">
        <v>0.5</v>
      </c>
      <c r="V17" s="115">
        <v>0.39600000000000002</v>
      </c>
      <c r="W17" s="115">
        <v>0.29699999999999999</v>
      </c>
      <c r="X17" s="115">
        <v>0.27900000000000003</v>
      </c>
      <c r="Y17" s="115">
        <v>0.21</v>
      </c>
      <c r="Z17" s="115">
        <v>0.77500000000000002</v>
      </c>
      <c r="AA17" s="115">
        <v>0.89800000000000002</v>
      </c>
      <c r="AB17" s="115">
        <v>7.9000000000000001E-2</v>
      </c>
      <c r="AC17" s="115">
        <v>0.17599999999999999</v>
      </c>
      <c r="AD17" s="115">
        <v>0.22700000000000001</v>
      </c>
      <c r="AE17" s="115">
        <v>0.495</v>
      </c>
      <c r="AF17" s="115">
        <v>9.1999999999999998E-2</v>
      </c>
      <c r="AG17" s="115">
        <v>0.106</v>
      </c>
      <c r="AH17" s="115"/>
      <c r="AI17" s="115"/>
      <c r="AJ17" s="115"/>
      <c r="AK17" s="115"/>
      <c r="AL17" s="115"/>
      <c r="AM17" s="115"/>
      <c r="AN17" s="115"/>
      <c r="AO17" s="115"/>
      <c r="AP17" s="115"/>
      <c r="AQ17" s="115"/>
      <c r="AR17" s="115"/>
      <c r="AS17" s="115"/>
      <c r="AT17" s="115"/>
      <c r="AU17" s="115"/>
      <c r="AV17" s="115"/>
      <c r="AW17" s="115"/>
      <c r="AX17" s="115"/>
      <c r="AY17" s="115"/>
      <c r="AZ17" s="115"/>
      <c r="BA17" s="115"/>
      <c r="BB17" s="115"/>
      <c r="BC17" s="115"/>
      <c r="BD17" s="115"/>
      <c r="BE17" s="115"/>
      <c r="BF17" s="115"/>
      <c r="BG17" s="115"/>
      <c r="BH17" s="115"/>
      <c r="BI17" s="115"/>
      <c r="BJ17" s="115"/>
      <c r="BK17" s="115"/>
      <c r="BL17" s="115"/>
      <c r="BM17" s="115"/>
      <c r="BN17" s="115"/>
      <c r="BO17" s="115"/>
      <c r="BP17" s="115"/>
      <c r="BQ17" s="115"/>
      <c r="BR17" s="115"/>
      <c r="BS17" s="115"/>
      <c r="BT17" s="115"/>
      <c r="BU17" s="115"/>
      <c r="BV17" s="115"/>
      <c r="BW17" s="115"/>
      <c r="BX17" s="115"/>
      <c r="BY17" s="115"/>
      <c r="BZ17" s="115"/>
      <c r="CA17" s="115"/>
      <c r="CB17" s="115"/>
      <c r="CC17" s="115"/>
      <c r="CD17" s="115"/>
      <c r="CE17" s="115"/>
      <c r="CF17" s="115"/>
      <c r="CG17" s="115"/>
      <c r="CH17" s="115"/>
      <c r="CI17" s="115"/>
      <c r="CJ17" s="115"/>
      <c r="CK17" s="115"/>
      <c r="CL17" s="115"/>
      <c r="CM17" s="115"/>
    </row>
    <row r="18" spans="1:91" x14ac:dyDescent="0.25">
      <c r="A18" s="129" t="s">
        <v>231</v>
      </c>
      <c r="B18" s="115">
        <v>0.22500000000000001</v>
      </c>
      <c r="C18" s="115">
        <v>0.16800000000000001</v>
      </c>
      <c r="D18" s="115">
        <v>0.16</v>
      </c>
      <c r="E18" s="115">
        <v>0.17799999999999999</v>
      </c>
      <c r="F18" s="115">
        <v>0.123</v>
      </c>
      <c r="G18" s="115">
        <v>0.12</v>
      </c>
      <c r="H18" s="115">
        <v>0.22900000000000001</v>
      </c>
      <c r="I18" s="115">
        <v>0.25900000000000001</v>
      </c>
      <c r="J18" s="115">
        <v>0.22900000000000001</v>
      </c>
      <c r="K18" s="115">
        <v>0.76200000000000001</v>
      </c>
      <c r="L18" s="115">
        <v>0.36599999999999999</v>
      </c>
      <c r="M18" s="115">
        <v>0.40300000000000002</v>
      </c>
      <c r="N18" s="115">
        <v>0.54200000000000004</v>
      </c>
      <c r="O18" s="115">
        <v>0.22500000000000001</v>
      </c>
      <c r="P18" s="115">
        <v>0.26100000000000001</v>
      </c>
      <c r="Q18" s="115">
        <v>2.282</v>
      </c>
      <c r="R18" s="115">
        <v>1.04</v>
      </c>
      <c r="S18" s="115">
        <v>3.0430000000000001</v>
      </c>
      <c r="T18" s="115">
        <v>0.28599999999999998</v>
      </c>
      <c r="U18" s="115">
        <v>0.193</v>
      </c>
      <c r="V18" s="115">
        <v>0.16400000000000001</v>
      </c>
      <c r="W18" s="115">
        <v>0.224</v>
      </c>
      <c r="X18" s="115">
        <v>0.13</v>
      </c>
      <c r="Y18" s="115">
        <v>0.11600000000000001</v>
      </c>
      <c r="Z18" s="115">
        <v>0.55000000000000004</v>
      </c>
      <c r="AA18" s="115">
        <v>0.438</v>
      </c>
      <c r="AB18" s="115">
        <v>3.1E-2</v>
      </c>
      <c r="AC18" s="115">
        <v>3.5999999999999997E-2</v>
      </c>
      <c r="AD18" s="115">
        <v>7.2999999999999995E-2</v>
      </c>
      <c r="AE18" s="115">
        <v>0.3</v>
      </c>
      <c r="AF18" s="115">
        <v>5.3999999999999999E-2</v>
      </c>
      <c r="AG18" s="115">
        <v>6.2E-2</v>
      </c>
      <c r="AH18" s="115"/>
      <c r="AI18" s="115"/>
      <c r="AJ18" s="115"/>
      <c r="AK18" s="115"/>
      <c r="AL18" s="115"/>
      <c r="AM18" s="115"/>
      <c r="AN18" s="115"/>
      <c r="AO18" s="115"/>
      <c r="AP18" s="115"/>
      <c r="AQ18" s="115"/>
      <c r="AR18" s="115"/>
      <c r="AS18" s="115"/>
      <c r="AT18" s="115"/>
      <c r="AU18" s="115"/>
      <c r="AV18" s="115"/>
      <c r="AW18" s="115"/>
      <c r="AX18" s="115"/>
      <c r="AY18" s="115"/>
      <c r="AZ18" s="115"/>
      <c r="BA18" s="115"/>
      <c r="BB18" s="115"/>
      <c r="BC18" s="115"/>
      <c r="BD18" s="115"/>
      <c r="BE18" s="115"/>
      <c r="BF18" s="115"/>
      <c r="BG18" s="115"/>
      <c r="BH18" s="115"/>
      <c r="BI18" s="115"/>
      <c r="BJ18" s="115"/>
      <c r="BK18" s="115"/>
      <c r="BL18" s="115"/>
      <c r="BM18" s="115"/>
      <c r="BN18" s="115"/>
      <c r="BO18" s="115"/>
      <c r="BP18" s="115"/>
      <c r="BQ18" s="115"/>
      <c r="BR18" s="115"/>
      <c r="BS18" s="115"/>
      <c r="BT18" s="115"/>
      <c r="BU18" s="115"/>
      <c r="BV18" s="115"/>
      <c r="BW18" s="115"/>
      <c r="BX18" s="115"/>
      <c r="BY18" s="115"/>
      <c r="BZ18" s="115"/>
      <c r="CA18" s="115"/>
      <c r="CB18" s="115"/>
      <c r="CC18" s="115"/>
      <c r="CD18" s="115"/>
      <c r="CE18" s="115"/>
      <c r="CF18" s="115"/>
      <c r="CG18" s="115"/>
      <c r="CH18" s="115"/>
      <c r="CI18" s="115"/>
      <c r="CJ18" s="115"/>
      <c r="CK18" s="115"/>
      <c r="CL18" s="115"/>
      <c r="CM18" s="115"/>
    </row>
    <row r="19" spans="1:91" x14ac:dyDescent="0.25">
      <c r="A19" s="124"/>
      <c r="B19" s="115"/>
      <c r="C19" s="115"/>
      <c r="D19" s="115"/>
      <c r="E19" s="115"/>
      <c r="F19" s="115"/>
      <c r="G19" s="115"/>
      <c r="H19" s="115"/>
      <c r="I19" s="115"/>
      <c r="J19" s="115"/>
      <c r="K19" s="115"/>
      <c r="L19" s="115"/>
      <c r="M19" s="115"/>
      <c r="N19" s="115"/>
      <c r="O19" s="115"/>
      <c r="P19" s="115"/>
      <c r="Q19" s="115"/>
      <c r="R19" s="115"/>
      <c r="S19" s="115"/>
      <c r="T19" s="115"/>
      <c r="U19" s="115"/>
      <c r="V19" s="115"/>
      <c r="W19" s="115"/>
      <c r="X19" s="115"/>
      <c r="Y19" s="115"/>
      <c r="Z19" s="115"/>
      <c r="AA19" s="115"/>
      <c r="AB19" s="115"/>
      <c r="AC19" s="115"/>
      <c r="AD19" s="115"/>
      <c r="AE19" s="115"/>
      <c r="AF19" s="115"/>
      <c r="AG19" s="115"/>
      <c r="AH19" s="115"/>
      <c r="AI19" s="115"/>
      <c r="AJ19" s="115"/>
      <c r="AK19" s="115"/>
      <c r="AL19" s="115"/>
      <c r="AM19" s="115"/>
      <c r="AN19" s="115"/>
      <c r="AO19" s="115"/>
      <c r="AP19" s="115"/>
      <c r="AQ19" s="115"/>
      <c r="AR19" s="115"/>
      <c r="AS19" s="115"/>
      <c r="AT19" s="115"/>
      <c r="AU19" s="115"/>
      <c r="AV19" s="115"/>
      <c r="AW19" s="115"/>
      <c r="AX19" s="115"/>
      <c r="AY19" s="115"/>
      <c r="AZ19" s="115"/>
      <c r="BA19" s="115"/>
      <c r="BB19" s="115"/>
      <c r="BC19" s="115"/>
      <c r="BD19" s="115"/>
      <c r="BE19" s="115"/>
      <c r="BF19" s="115"/>
      <c r="BG19" s="115"/>
      <c r="BH19" s="115"/>
      <c r="BI19" s="115"/>
      <c r="BJ19" s="115"/>
      <c r="BK19" s="115"/>
      <c r="BL19" s="115"/>
      <c r="BM19" s="115"/>
      <c r="BN19" s="115"/>
      <c r="BO19" s="115"/>
      <c r="BP19" s="115"/>
      <c r="BQ19" s="115"/>
      <c r="BR19" s="115"/>
      <c r="BS19" s="115"/>
      <c r="BT19" s="115"/>
      <c r="BU19" s="115"/>
      <c r="BV19" s="115"/>
      <c r="BW19" s="115"/>
      <c r="BX19" s="115"/>
      <c r="BY19" s="115"/>
      <c r="BZ19" s="115"/>
      <c r="CA19" s="115"/>
      <c r="CB19" s="115"/>
      <c r="CC19" s="115"/>
      <c r="CD19" s="115"/>
      <c r="CE19" s="115"/>
      <c r="CF19" s="115"/>
      <c r="CG19" s="115"/>
      <c r="CH19" s="115"/>
      <c r="CI19" s="115"/>
      <c r="CJ19" s="115"/>
      <c r="CK19" s="115"/>
      <c r="CL19" s="115"/>
      <c r="CM19" s="115"/>
    </row>
    <row r="20" spans="1:91" x14ac:dyDescent="0.25">
      <c r="A20" s="124"/>
      <c r="B20" s="115"/>
      <c r="C20" s="115"/>
      <c r="D20" s="115"/>
      <c r="E20" s="115"/>
      <c r="F20" s="115"/>
      <c r="G20" s="115"/>
      <c r="H20" s="115"/>
      <c r="I20" s="115"/>
      <c r="J20" s="115"/>
      <c r="K20" s="115"/>
      <c r="L20" s="115"/>
      <c r="M20" s="115"/>
      <c r="N20" s="115"/>
      <c r="O20" s="115"/>
      <c r="P20" s="115"/>
      <c r="Q20" s="115"/>
      <c r="R20" s="115"/>
      <c r="S20" s="115"/>
      <c r="T20" s="115"/>
      <c r="U20" s="115"/>
      <c r="V20" s="115"/>
      <c r="W20" s="115"/>
      <c r="X20" s="115"/>
      <c r="Y20" s="115"/>
      <c r="Z20" s="115"/>
      <c r="AA20" s="115"/>
      <c r="AB20" s="115"/>
      <c r="AC20" s="115"/>
      <c r="AD20" s="115"/>
      <c r="AE20" s="115"/>
      <c r="AF20" s="115"/>
      <c r="AG20" s="115"/>
      <c r="AH20" s="115"/>
      <c r="AI20" s="115"/>
      <c r="AJ20" s="115"/>
      <c r="AK20" s="115"/>
      <c r="AL20" s="115"/>
      <c r="AM20" s="115"/>
      <c r="AN20" s="115"/>
      <c r="AO20" s="115"/>
      <c r="AP20" s="115"/>
      <c r="AQ20" s="115"/>
      <c r="AR20" s="115"/>
      <c r="AS20" s="115"/>
      <c r="AT20" s="115"/>
      <c r="AU20" s="115"/>
      <c r="AV20" s="115"/>
      <c r="AW20" s="115"/>
      <c r="AX20" s="115"/>
      <c r="AY20" s="115"/>
      <c r="AZ20" s="115"/>
      <c r="BA20" s="115"/>
      <c r="BB20" s="115"/>
      <c r="BC20" s="115"/>
      <c r="BD20" s="115"/>
      <c r="BE20" s="115"/>
      <c r="BF20" s="115"/>
      <c r="BG20" s="115"/>
      <c r="BH20" s="115"/>
      <c r="BI20" s="115"/>
      <c r="BJ20" s="115"/>
      <c r="BK20" s="115"/>
      <c r="BL20" s="115"/>
      <c r="BM20" s="115"/>
      <c r="BN20" s="115"/>
      <c r="BO20" s="115"/>
      <c r="BP20" s="115"/>
      <c r="BQ20" s="115"/>
      <c r="BR20" s="115"/>
      <c r="BS20" s="115"/>
      <c r="BT20" s="115"/>
      <c r="BU20" s="115"/>
      <c r="BV20" s="115"/>
      <c r="BW20" s="115"/>
      <c r="BX20" s="115"/>
      <c r="BY20" s="115"/>
      <c r="BZ20" s="115"/>
      <c r="CA20" s="115"/>
      <c r="CB20" s="115"/>
      <c r="CC20" s="115"/>
      <c r="CD20" s="115"/>
      <c r="CE20" s="115"/>
      <c r="CF20" s="115"/>
      <c r="CG20" s="115"/>
      <c r="CH20" s="115"/>
      <c r="CI20" s="115"/>
      <c r="CJ20" s="115"/>
      <c r="CK20" s="115"/>
      <c r="CL20" s="115"/>
      <c r="CM20" s="115"/>
    </row>
    <row r="21" spans="1:91" x14ac:dyDescent="0.25">
      <c r="A21" s="124"/>
      <c r="B21" s="115"/>
      <c r="C21" s="115"/>
      <c r="D21" s="115"/>
      <c r="E21" s="115"/>
      <c r="F21" s="115"/>
      <c r="G21" s="115"/>
      <c r="H21" s="115"/>
      <c r="I21" s="115"/>
      <c r="J21" s="115"/>
      <c r="K21" s="115"/>
      <c r="L21" s="115"/>
      <c r="M21" s="115"/>
      <c r="N21" s="115"/>
      <c r="O21" s="115"/>
      <c r="P21" s="115"/>
      <c r="Q21" s="115"/>
      <c r="R21" s="115"/>
      <c r="S21" s="115"/>
      <c r="T21" s="115"/>
      <c r="U21" s="115"/>
      <c r="V21" s="115"/>
      <c r="W21" s="115"/>
      <c r="X21" s="115"/>
      <c r="Y21" s="115"/>
      <c r="Z21" s="115"/>
      <c r="AA21" s="115"/>
      <c r="AB21" s="115"/>
      <c r="AC21" s="115"/>
      <c r="AD21" s="115"/>
      <c r="AE21" s="115"/>
      <c r="AF21" s="115"/>
      <c r="AG21" s="115"/>
      <c r="AH21" s="115"/>
      <c r="AI21" s="115"/>
      <c r="AJ21" s="115"/>
      <c r="AK21" s="115"/>
      <c r="AL21" s="115"/>
      <c r="AM21" s="115"/>
      <c r="AN21" s="115"/>
      <c r="AO21" s="115"/>
      <c r="AP21" s="115"/>
      <c r="AQ21" s="115"/>
      <c r="AR21" s="115"/>
      <c r="AS21" s="115"/>
      <c r="AT21" s="115"/>
      <c r="AU21" s="115"/>
      <c r="AV21" s="115"/>
      <c r="AW21" s="115"/>
      <c r="AX21" s="115"/>
      <c r="AY21" s="115"/>
      <c r="AZ21" s="115"/>
      <c r="BA21" s="115"/>
      <c r="BB21" s="115"/>
      <c r="BC21" s="115"/>
      <c r="BD21" s="115"/>
      <c r="BE21" s="115"/>
      <c r="BF21" s="115"/>
      <c r="BG21" s="115"/>
      <c r="BH21" s="115"/>
      <c r="BI21" s="115"/>
      <c r="BJ21" s="115"/>
      <c r="BK21" s="115"/>
      <c r="BL21" s="115"/>
      <c r="BM21" s="115"/>
      <c r="BN21" s="115"/>
      <c r="BO21" s="115"/>
      <c r="BP21" s="115"/>
      <c r="BQ21" s="115"/>
      <c r="BR21" s="115"/>
      <c r="BS21" s="115"/>
      <c r="BT21" s="115"/>
      <c r="BU21" s="115"/>
      <c r="BV21" s="115"/>
      <c r="BW21" s="115"/>
      <c r="BX21" s="115"/>
      <c r="BY21" s="115"/>
      <c r="BZ21" s="115"/>
      <c r="CA21" s="115"/>
      <c r="CB21" s="115"/>
      <c r="CC21" s="115"/>
      <c r="CD21" s="115"/>
      <c r="CE21" s="115"/>
      <c r="CF21" s="115"/>
      <c r="CG21" s="115"/>
      <c r="CH21" s="115"/>
      <c r="CI21" s="115"/>
      <c r="CJ21" s="115"/>
      <c r="CK21" s="115"/>
      <c r="CL21" s="115"/>
      <c r="CM21" s="115"/>
    </row>
    <row r="22" spans="1:91" x14ac:dyDescent="0.25">
      <c r="A22" s="124"/>
      <c r="B22" s="115"/>
      <c r="C22" s="115"/>
      <c r="D22" s="115"/>
      <c r="E22" s="115"/>
      <c r="F22" s="115"/>
      <c r="G22" s="115"/>
      <c r="H22" s="115"/>
      <c r="I22" s="115"/>
      <c r="J22" s="115"/>
      <c r="K22" s="115"/>
      <c r="L22" s="115"/>
      <c r="M22" s="115"/>
      <c r="N22" s="115"/>
      <c r="O22" s="115"/>
      <c r="P22" s="115"/>
      <c r="Q22" s="115"/>
      <c r="R22" s="115"/>
      <c r="S22" s="115"/>
      <c r="T22" s="115"/>
      <c r="U22" s="115"/>
      <c r="V22" s="115"/>
      <c r="W22" s="115"/>
      <c r="X22" s="115"/>
      <c r="Y22" s="115"/>
      <c r="Z22" s="115"/>
      <c r="AA22" s="115"/>
      <c r="AB22" s="115"/>
      <c r="AC22" s="115"/>
      <c r="AD22" s="115"/>
      <c r="AE22" s="115"/>
      <c r="AF22" s="115"/>
      <c r="AG22" s="115"/>
      <c r="AH22" s="115"/>
      <c r="AI22" s="115"/>
      <c r="AJ22" s="115"/>
      <c r="AK22" s="115"/>
      <c r="AL22" s="115"/>
      <c r="AM22" s="115"/>
      <c r="AN22" s="115"/>
      <c r="AO22" s="115"/>
      <c r="AP22" s="115"/>
      <c r="AQ22" s="115"/>
      <c r="AR22" s="115"/>
      <c r="AS22" s="115"/>
      <c r="AT22" s="115"/>
      <c r="AU22" s="115"/>
      <c r="AV22" s="115"/>
      <c r="AW22" s="115"/>
      <c r="AX22" s="115"/>
      <c r="AY22" s="115"/>
      <c r="AZ22" s="115"/>
      <c r="BA22" s="115"/>
      <c r="BB22" s="115"/>
      <c r="BC22" s="115"/>
      <c r="BD22" s="115"/>
      <c r="BE22" s="115"/>
      <c r="BF22" s="115"/>
      <c r="BG22" s="115"/>
      <c r="BH22" s="115"/>
      <c r="BI22" s="115"/>
      <c r="BJ22" s="115"/>
      <c r="BK22" s="115"/>
      <c r="BL22" s="115"/>
      <c r="BM22" s="115"/>
      <c r="BN22" s="115"/>
      <c r="BO22" s="115"/>
      <c r="BP22" s="115"/>
      <c r="BQ22" s="115"/>
      <c r="BR22" s="115"/>
      <c r="BS22" s="115"/>
      <c r="BT22" s="115"/>
      <c r="BU22" s="115"/>
      <c r="BV22" s="115"/>
      <c r="BW22" s="115"/>
      <c r="BX22" s="115"/>
      <c r="BY22" s="115"/>
      <c r="BZ22" s="115"/>
      <c r="CA22" s="115"/>
      <c r="CB22" s="115"/>
      <c r="CC22" s="115"/>
      <c r="CD22" s="115"/>
      <c r="CE22" s="115"/>
      <c r="CF22" s="115"/>
      <c r="CG22" s="115"/>
      <c r="CH22" s="115"/>
      <c r="CI22" s="115"/>
      <c r="CJ22" s="115"/>
      <c r="CK22" s="115"/>
      <c r="CL22" s="115"/>
      <c r="CM22" s="115"/>
    </row>
    <row r="23" spans="1:91" x14ac:dyDescent="0.25">
      <c r="A23" s="124"/>
      <c r="B23" s="115"/>
      <c r="C23" s="115"/>
      <c r="D23" s="115"/>
      <c r="E23" s="115"/>
      <c r="F23" s="115"/>
      <c r="G23" s="115"/>
      <c r="H23" s="115"/>
      <c r="I23" s="115"/>
      <c r="J23" s="115"/>
      <c r="K23" s="115"/>
      <c r="L23" s="115"/>
      <c r="M23" s="115"/>
      <c r="N23" s="115"/>
      <c r="O23" s="115"/>
      <c r="P23" s="115"/>
      <c r="Q23" s="115"/>
      <c r="R23" s="115"/>
      <c r="S23" s="115"/>
      <c r="T23" s="115"/>
      <c r="U23" s="115"/>
      <c r="V23" s="115"/>
      <c r="W23" s="115"/>
      <c r="X23" s="115"/>
      <c r="Y23" s="115"/>
      <c r="Z23" s="115"/>
      <c r="AA23" s="115"/>
      <c r="AB23" s="115"/>
      <c r="AC23" s="115"/>
      <c r="AD23" s="115"/>
      <c r="AE23" s="115"/>
      <c r="AF23" s="115"/>
      <c r="AG23" s="115"/>
      <c r="AH23" s="115"/>
      <c r="AI23" s="115"/>
      <c r="AJ23" s="115"/>
      <c r="AK23" s="115"/>
      <c r="AL23" s="115"/>
      <c r="AM23" s="115"/>
      <c r="AN23" s="115"/>
      <c r="AO23" s="115"/>
      <c r="AP23" s="115"/>
      <c r="AQ23" s="115"/>
      <c r="AR23" s="115"/>
      <c r="AS23" s="115"/>
      <c r="AT23" s="115"/>
      <c r="AU23" s="115"/>
      <c r="AV23" s="115"/>
      <c r="AW23" s="115"/>
      <c r="AX23" s="115"/>
      <c r="AY23" s="115"/>
      <c r="AZ23" s="115"/>
      <c r="BA23" s="115"/>
      <c r="BB23" s="115"/>
      <c r="BC23" s="115"/>
      <c r="BD23" s="115"/>
      <c r="BE23" s="115"/>
      <c r="BF23" s="115"/>
      <c r="BG23" s="115"/>
      <c r="BH23" s="115"/>
      <c r="BI23" s="115"/>
      <c r="BJ23" s="115"/>
      <c r="BK23" s="115"/>
      <c r="BL23" s="115"/>
      <c r="BM23" s="115"/>
      <c r="BN23" s="115"/>
      <c r="BO23" s="115"/>
      <c r="BP23" s="115"/>
      <c r="BQ23" s="115"/>
      <c r="BR23" s="115"/>
      <c r="BS23" s="115"/>
      <c r="BT23" s="115"/>
      <c r="BU23" s="115"/>
      <c r="BV23" s="115"/>
      <c r="BW23" s="115"/>
      <c r="BX23" s="115"/>
      <c r="BY23" s="115"/>
      <c r="BZ23" s="115"/>
      <c r="CA23" s="115"/>
      <c r="CB23" s="115"/>
      <c r="CC23" s="115"/>
      <c r="CD23" s="115"/>
      <c r="CE23" s="115"/>
      <c r="CF23" s="115"/>
      <c r="CG23" s="115"/>
      <c r="CH23" s="115"/>
      <c r="CI23" s="115"/>
      <c r="CJ23" s="115"/>
      <c r="CK23" s="115"/>
      <c r="CL23" s="115"/>
      <c r="CM23" s="115"/>
    </row>
    <row r="24" spans="1:91" x14ac:dyDescent="0.25">
      <c r="A24" s="124"/>
      <c r="B24" s="115"/>
      <c r="C24" s="115"/>
      <c r="D24" s="115"/>
      <c r="E24" s="115"/>
      <c r="F24" s="115"/>
      <c r="G24" s="115"/>
      <c r="H24" s="115"/>
      <c r="I24" s="115"/>
      <c r="J24" s="115"/>
      <c r="K24" s="115"/>
      <c r="L24" s="115"/>
      <c r="M24" s="115"/>
      <c r="N24" s="115"/>
      <c r="O24" s="115"/>
      <c r="P24" s="115"/>
      <c r="Q24" s="115"/>
      <c r="R24" s="115"/>
      <c r="S24" s="115"/>
      <c r="T24" s="115"/>
      <c r="U24" s="115"/>
      <c r="V24" s="115"/>
      <c r="W24" s="115"/>
      <c r="X24" s="115"/>
      <c r="Y24" s="115"/>
      <c r="Z24" s="115"/>
      <c r="AA24" s="115"/>
      <c r="AB24" s="115"/>
      <c r="AC24" s="115"/>
      <c r="AD24" s="115"/>
      <c r="AE24" s="115"/>
      <c r="AF24" s="115"/>
      <c r="AG24" s="115"/>
      <c r="AH24" s="115"/>
      <c r="AI24" s="115"/>
      <c r="AJ24" s="115"/>
      <c r="AK24" s="115"/>
      <c r="AL24" s="115"/>
      <c r="AM24" s="115"/>
      <c r="AN24" s="115"/>
      <c r="AO24" s="115"/>
      <c r="AP24" s="115"/>
      <c r="AQ24" s="115"/>
      <c r="AR24" s="115"/>
      <c r="AS24" s="115"/>
      <c r="AT24" s="115"/>
      <c r="AU24" s="115"/>
      <c r="AV24" s="115"/>
      <c r="AW24" s="115"/>
      <c r="AX24" s="115"/>
      <c r="AY24" s="115"/>
      <c r="AZ24" s="115"/>
      <c r="BA24" s="115"/>
      <c r="BB24" s="115"/>
      <c r="BC24" s="115"/>
      <c r="BD24" s="115"/>
      <c r="BE24" s="115"/>
      <c r="BF24" s="115"/>
      <c r="BG24" s="115"/>
      <c r="BH24" s="115"/>
      <c r="BI24" s="115"/>
      <c r="BJ24" s="115"/>
      <c r="BK24" s="115"/>
      <c r="BL24" s="115"/>
      <c r="BM24" s="115"/>
      <c r="BN24" s="115"/>
      <c r="BO24" s="115"/>
      <c r="BP24" s="115"/>
      <c r="BQ24" s="115"/>
      <c r="BR24" s="115"/>
      <c r="BS24" s="115"/>
      <c r="BT24" s="115"/>
      <c r="BU24" s="115"/>
      <c r="BV24" s="115"/>
      <c r="BW24" s="115"/>
      <c r="BX24" s="115"/>
      <c r="BY24" s="115"/>
      <c r="BZ24" s="115"/>
      <c r="CA24" s="115"/>
      <c r="CB24" s="115"/>
      <c r="CC24" s="115"/>
      <c r="CD24" s="115"/>
      <c r="CE24" s="115"/>
      <c r="CF24" s="115"/>
      <c r="CG24" s="115"/>
      <c r="CH24" s="115"/>
      <c r="CI24" s="115"/>
      <c r="CJ24" s="115"/>
      <c r="CK24" s="115"/>
      <c r="CL24" s="115"/>
      <c r="CM24" s="115"/>
    </row>
    <row r="25" spans="1:91" x14ac:dyDescent="0.25">
      <c r="A25" s="124"/>
      <c r="B25" s="115"/>
      <c r="C25" s="115"/>
      <c r="D25" s="115"/>
      <c r="E25" s="115"/>
      <c r="F25" s="115"/>
      <c r="G25" s="115"/>
      <c r="H25" s="115"/>
      <c r="I25" s="115"/>
      <c r="J25" s="115"/>
      <c r="K25" s="115"/>
      <c r="L25" s="115"/>
      <c r="M25" s="115"/>
      <c r="N25" s="115"/>
      <c r="O25" s="115"/>
      <c r="P25" s="115"/>
      <c r="Q25" s="115"/>
      <c r="R25" s="115"/>
      <c r="S25" s="115"/>
      <c r="T25" s="115"/>
      <c r="U25" s="115"/>
      <c r="V25" s="115"/>
      <c r="W25" s="115"/>
      <c r="X25" s="115"/>
      <c r="Y25" s="115"/>
      <c r="Z25" s="115"/>
      <c r="AA25" s="115"/>
      <c r="AB25" s="115"/>
      <c r="AC25" s="115"/>
      <c r="AD25" s="115"/>
      <c r="AE25" s="115"/>
      <c r="AF25" s="115"/>
      <c r="AG25" s="115"/>
      <c r="AH25" s="115"/>
      <c r="AI25" s="115"/>
      <c r="AJ25" s="115"/>
      <c r="AK25" s="115"/>
      <c r="AL25" s="115"/>
      <c r="AM25" s="115"/>
      <c r="AN25" s="115"/>
      <c r="AO25" s="115"/>
      <c r="AP25" s="115"/>
      <c r="AQ25" s="115"/>
      <c r="AR25" s="115"/>
      <c r="AS25" s="115"/>
      <c r="AT25" s="115"/>
      <c r="AU25" s="115"/>
      <c r="AV25" s="115"/>
      <c r="AW25" s="115"/>
      <c r="AX25" s="115"/>
      <c r="AY25" s="115"/>
      <c r="AZ25" s="115"/>
      <c r="BA25" s="115"/>
      <c r="BB25" s="115"/>
      <c r="BC25" s="115"/>
      <c r="BD25" s="115"/>
      <c r="BE25" s="115"/>
      <c r="BF25" s="115"/>
      <c r="BG25" s="115"/>
      <c r="BH25" s="115"/>
      <c r="BI25" s="115"/>
      <c r="BJ25" s="115"/>
      <c r="BK25" s="115"/>
      <c r="BL25" s="115"/>
      <c r="BM25" s="115"/>
      <c r="BN25" s="115"/>
      <c r="BO25" s="115"/>
      <c r="BP25" s="115"/>
      <c r="BQ25" s="115"/>
      <c r="BR25" s="115"/>
      <c r="BS25" s="115"/>
      <c r="BT25" s="115"/>
      <c r="BU25" s="115"/>
      <c r="BV25" s="115"/>
      <c r="BW25" s="115"/>
      <c r="BX25" s="115"/>
      <c r="BY25" s="115"/>
      <c r="BZ25" s="115"/>
      <c r="CA25" s="115"/>
      <c r="CB25" s="115"/>
      <c r="CC25" s="115"/>
      <c r="CD25" s="115"/>
      <c r="CE25" s="115"/>
      <c r="CF25" s="115"/>
      <c r="CG25" s="115"/>
      <c r="CH25" s="115"/>
      <c r="CI25" s="115"/>
      <c r="CJ25" s="115"/>
      <c r="CK25" s="115"/>
      <c r="CL25" s="115"/>
      <c r="CM25" s="115"/>
    </row>
    <row r="26" spans="1:91" x14ac:dyDescent="0.25">
      <c r="A26" s="124"/>
      <c r="B26" s="115"/>
      <c r="C26" s="115"/>
      <c r="D26" s="115"/>
      <c r="E26" s="115"/>
      <c r="F26" s="115"/>
      <c r="G26" s="115"/>
      <c r="H26" s="115"/>
      <c r="I26" s="115"/>
      <c r="J26" s="115"/>
      <c r="K26" s="115"/>
      <c r="L26" s="115"/>
      <c r="M26" s="115"/>
      <c r="N26" s="115"/>
      <c r="O26" s="115"/>
      <c r="P26" s="115"/>
      <c r="Q26" s="115"/>
      <c r="R26" s="115"/>
      <c r="S26" s="115"/>
      <c r="T26" s="115"/>
      <c r="U26" s="115"/>
      <c r="V26" s="115"/>
      <c r="W26" s="115"/>
      <c r="X26" s="115"/>
      <c r="Y26" s="115"/>
      <c r="Z26" s="115"/>
      <c r="AA26" s="115"/>
      <c r="AB26" s="115"/>
      <c r="AC26" s="115"/>
      <c r="AD26" s="115"/>
      <c r="AE26" s="115"/>
      <c r="AF26" s="115"/>
      <c r="AG26" s="115"/>
      <c r="AH26" s="115"/>
      <c r="AI26" s="115"/>
      <c r="AJ26" s="115"/>
      <c r="AK26" s="115"/>
      <c r="AL26" s="115"/>
      <c r="AM26" s="115"/>
      <c r="AN26" s="115"/>
      <c r="AO26" s="115"/>
      <c r="AP26" s="115"/>
      <c r="AQ26" s="115"/>
      <c r="AR26" s="115"/>
      <c r="AS26" s="115"/>
      <c r="AT26" s="115"/>
      <c r="AU26" s="115"/>
      <c r="AV26" s="115"/>
      <c r="AW26" s="115"/>
      <c r="AX26" s="115"/>
      <c r="AY26" s="115"/>
      <c r="AZ26" s="115"/>
      <c r="BA26" s="115"/>
      <c r="BB26" s="115"/>
      <c r="BC26" s="115"/>
      <c r="BD26" s="115"/>
      <c r="BE26" s="115"/>
      <c r="BF26" s="115"/>
      <c r="BG26" s="115"/>
      <c r="BH26" s="115"/>
      <c r="BI26" s="115"/>
      <c r="BJ26" s="115"/>
      <c r="BK26" s="115"/>
      <c r="BL26" s="115"/>
      <c r="BM26" s="115"/>
      <c r="BN26" s="115"/>
      <c r="BO26" s="115"/>
      <c r="BP26" s="115"/>
      <c r="BQ26" s="115"/>
      <c r="BR26" s="115"/>
      <c r="BS26" s="115"/>
      <c r="BT26" s="115"/>
      <c r="BU26" s="115"/>
      <c r="BV26" s="115"/>
      <c r="BW26" s="115"/>
      <c r="BX26" s="115"/>
      <c r="BY26" s="115"/>
      <c r="BZ26" s="115"/>
      <c r="CA26" s="115"/>
      <c r="CB26" s="115"/>
      <c r="CC26" s="115"/>
      <c r="CD26" s="115"/>
      <c r="CE26" s="115"/>
      <c r="CF26" s="115"/>
      <c r="CG26" s="115"/>
      <c r="CH26" s="115"/>
      <c r="CI26" s="115"/>
      <c r="CJ26" s="115"/>
      <c r="CK26" s="115"/>
      <c r="CL26" s="115"/>
      <c r="CM26" s="115"/>
    </row>
    <row r="27" spans="1:91" x14ac:dyDescent="0.25">
      <c r="A27" s="124"/>
      <c r="B27" s="115"/>
      <c r="C27" s="115"/>
      <c r="D27" s="115"/>
      <c r="E27" s="115"/>
      <c r="F27" s="115"/>
      <c r="G27" s="115"/>
      <c r="H27" s="115"/>
      <c r="I27" s="115"/>
      <c r="J27" s="115"/>
      <c r="K27" s="115"/>
      <c r="L27" s="115"/>
      <c r="M27" s="115"/>
      <c r="N27" s="115"/>
      <c r="O27" s="115"/>
      <c r="P27" s="115"/>
      <c r="Q27" s="115"/>
      <c r="R27" s="115"/>
      <c r="S27" s="115"/>
      <c r="T27" s="115"/>
      <c r="U27" s="115"/>
      <c r="V27" s="115"/>
      <c r="W27" s="115"/>
      <c r="X27" s="115"/>
      <c r="Y27" s="115"/>
      <c r="Z27" s="115"/>
      <c r="AA27" s="115"/>
      <c r="AB27" s="115"/>
      <c r="AC27" s="115"/>
      <c r="AD27" s="115"/>
      <c r="AE27" s="115"/>
      <c r="AF27" s="115"/>
      <c r="AG27" s="115"/>
      <c r="AH27" s="115"/>
      <c r="AI27" s="115"/>
      <c r="AJ27" s="115"/>
      <c r="AK27" s="115"/>
      <c r="AL27" s="115"/>
      <c r="AM27" s="115"/>
      <c r="AN27" s="115"/>
      <c r="AO27" s="115"/>
      <c r="AP27" s="115"/>
      <c r="AQ27" s="115"/>
      <c r="AR27" s="115"/>
      <c r="AS27" s="115"/>
      <c r="AT27" s="115"/>
      <c r="AU27" s="115"/>
      <c r="AV27" s="115"/>
      <c r="AW27" s="115"/>
      <c r="AX27" s="115"/>
      <c r="AY27" s="115"/>
      <c r="AZ27" s="115"/>
      <c r="BA27" s="115"/>
      <c r="BB27" s="115"/>
      <c r="BC27" s="115"/>
      <c r="BD27" s="115"/>
      <c r="BE27" s="115"/>
      <c r="BF27" s="115"/>
      <c r="BG27" s="115"/>
      <c r="BH27" s="115"/>
      <c r="BI27" s="115"/>
      <c r="BJ27" s="115"/>
      <c r="BK27" s="115"/>
      <c r="BL27" s="115"/>
      <c r="BM27" s="115"/>
      <c r="BN27" s="115"/>
      <c r="BO27" s="115"/>
      <c r="BP27" s="115"/>
      <c r="BQ27" s="115"/>
      <c r="BR27" s="115"/>
      <c r="BS27" s="115"/>
      <c r="BT27" s="115"/>
      <c r="BU27" s="115"/>
      <c r="BV27" s="115"/>
      <c r="BW27" s="115"/>
      <c r="BX27" s="115"/>
      <c r="BY27" s="115"/>
      <c r="BZ27" s="115"/>
      <c r="CA27" s="115"/>
      <c r="CB27" s="115"/>
      <c r="CC27" s="115"/>
      <c r="CD27" s="115"/>
      <c r="CE27" s="115"/>
      <c r="CF27" s="115"/>
      <c r="CG27" s="115"/>
      <c r="CH27" s="115"/>
      <c r="CI27" s="115"/>
      <c r="CJ27" s="115"/>
      <c r="CK27" s="115"/>
      <c r="CL27" s="115"/>
      <c r="CM27" s="115"/>
    </row>
    <row r="28" spans="1:91" x14ac:dyDescent="0.25">
      <c r="A28" s="124"/>
      <c r="B28" s="115"/>
      <c r="C28" s="115"/>
      <c r="D28" s="115"/>
      <c r="E28" s="115"/>
      <c r="F28" s="115"/>
      <c r="G28" s="115"/>
      <c r="H28" s="115"/>
      <c r="I28" s="115"/>
      <c r="J28" s="115"/>
      <c r="K28" s="115"/>
      <c r="L28" s="115"/>
      <c r="M28" s="115"/>
      <c r="N28" s="115"/>
      <c r="O28" s="115"/>
      <c r="P28" s="115"/>
      <c r="Q28" s="115"/>
      <c r="R28" s="115"/>
      <c r="S28" s="115"/>
      <c r="T28" s="115"/>
      <c r="U28" s="115"/>
      <c r="V28" s="115"/>
      <c r="W28" s="115"/>
      <c r="X28" s="115"/>
      <c r="Y28" s="115"/>
      <c r="Z28" s="115"/>
      <c r="AA28" s="115"/>
      <c r="AB28" s="115"/>
      <c r="AC28" s="115"/>
      <c r="AD28" s="115"/>
      <c r="AE28" s="115"/>
      <c r="AF28" s="115"/>
      <c r="AG28" s="115"/>
      <c r="AH28" s="115"/>
      <c r="AI28" s="115"/>
      <c r="AJ28" s="115"/>
      <c r="AK28" s="115"/>
      <c r="AL28" s="115"/>
      <c r="AM28" s="115"/>
      <c r="AN28" s="115"/>
      <c r="AO28" s="115"/>
      <c r="AP28" s="115"/>
      <c r="AQ28" s="115"/>
      <c r="AR28" s="115"/>
      <c r="AS28" s="115"/>
      <c r="AT28" s="115"/>
      <c r="AU28" s="115"/>
      <c r="AV28" s="115"/>
      <c r="AW28" s="115"/>
      <c r="AX28" s="115"/>
      <c r="AY28" s="115"/>
      <c r="AZ28" s="115"/>
      <c r="BA28" s="115"/>
      <c r="BB28" s="115"/>
      <c r="BC28" s="115"/>
      <c r="BD28" s="115"/>
      <c r="BE28" s="115"/>
      <c r="BF28" s="115"/>
      <c r="BG28" s="115"/>
      <c r="BH28" s="115"/>
      <c r="BI28" s="115"/>
      <c r="BJ28" s="115"/>
      <c r="BK28" s="115"/>
      <c r="BL28" s="115"/>
      <c r="BM28" s="115"/>
      <c r="BN28" s="115"/>
      <c r="BO28" s="115"/>
      <c r="BP28" s="115"/>
      <c r="BQ28" s="115"/>
      <c r="BR28" s="115"/>
      <c r="BS28" s="115"/>
      <c r="BT28" s="115"/>
      <c r="BU28" s="115"/>
      <c r="BV28" s="115"/>
      <c r="BW28" s="115"/>
      <c r="BX28" s="115"/>
      <c r="BY28" s="115"/>
      <c r="BZ28" s="115"/>
      <c r="CA28" s="115"/>
      <c r="CB28" s="115"/>
      <c r="CC28" s="115"/>
      <c r="CD28" s="115"/>
      <c r="CE28" s="115"/>
      <c r="CF28" s="115"/>
      <c r="CG28" s="115"/>
      <c r="CH28" s="115"/>
      <c r="CI28" s="115"/>
      <c r="CJ28" s="115"/>
      <c r="CK28" s="115"/>
      <c r="CL28" s="115"/>
      <c r="CM28" s="115"/>
    </row>
    <row r="29" spans="1:91" x14ac:dyDescent="0.25">
      <c r="A29" s="124"/>
      <c r="B29" s="115"/>
      <c r="C29" s="115"/>
      <c r="D29" s="115"/>
      <c r="E29" s="115"/>
      <c r="F29" s="115"/>
      <c r="G29" s="115"/>
      <c r="H29" s="115"/>
      <c r="I29" s="115"/>
      <c r="J29" s="115"/>
      <c r="K29" s="115"/>
      <c r="L29" s="115"/>
      <c r="M29" s="115"/>
      <c r="N29" s="115"/>
      <c r="O29" s="115"/>
      <c r="P29" s="115"/>
      <c r="Q29" s="115"/>
      <c r="R29" s="115"/>
      <c r="S29" s="115"/>
      <c r="T29" s="115"/>
      <c r="U29" s="115"/>
      <c r="V29" s="115"/>
      <c r="W29" s="115"/>
      <c r="X29" s="115"/>
      <c r="Y29" s="115"/>
      <c r="Z29" s="115"/>
      <c r="AA29" s="115"/>
      <c r="AB29" s="115"/>
      <c r="AC29" s="115"/>
      <c r="AD29" s="115"/>
      <c r="AE29" s="115"/>
      <c r="AF29" s="115"/>
      <c r="AG29" s="115"/>
      <c r="AH29" s="115"/>
      <c r="AI29" s="115"/>
      <c r="AJ29" s="115"/>
      <c r="AK29" s="115"/>
      <c r="AL29" s="115"/>
      <c r="AM29" s="115"/>
      <c r="AN29" s="115"/>
      <c r="AO29" s="115"/>
      <c r="AP29" s="115"/>
      <c r="AQ29" s="115"/>
      <c r="AR29" s="115"/>
      <c r="AS29" s="115"/>
      <c r="AT29" s="115"/>
      <c r="AU29" s="115"/>
      <c r="AV29" s="115"/>
      <c r="AW29" s="115"/>
      <c r="AX29" s="115"/>
      <c r="AY29" s="115"/>
      <c r="AZ29" s="115"/>
      <c r="BA29" s="115"/>
      <c r="BB29" s="115"/>
      <c r="BC29" s="115"/>
      <c r="BD29" s="115"/>
      <c r="BE29" s="115"/>
      <c r="BF29" s="115"/>
      <c r="BG29" s="115"/>
      <c r="BH29" s="115"/>
      <c r="BI29" s="115"/>
      <c r="BJ29" s="115"/>
      <c r="BK29" s="115"/>
      <c r="BL29" s="115"/>
      <c r="BM29" s="115"/>
      <c r="BN29" s="115"/>
      <c r="BO29" s="115"/>
      <c r="BP29" s="115"/>
      <c r="BQ29" s="115"/>
      <c r="BR29" s="115"/>
      <c r="BS29" s="115"/>
      <c r="BT29" s="115"/>
      <c r="BU29" s="115"/>
      <c r="BV29" s="115"/>
      <c r="BW29" s="115"/>
      <c r="BX29" s="115"/>
      <c r="BY29" s="115"/>
      <c r="BZ29" s="115"/>
      <c r="CA29" s="115"/>
      <c r="CB29" s="115"/>
      <c r="CC29" s="115"/>
      <c r="CD29" s="115"/>
      <c r="CE29" s="115"/>
      <c r="CF29" s="115"/>
      <c r="CG29" s="115"/>
      <c r="CH29" s="115"/>
      <c r="CI29" s="115"/>
      <c r="CJ29" s="115"/>
      <c r="CK29" s="115"/>
      <c r="CL29" s="115"/>
      <c r="CM29" s="115"/>
    </row>
    <row r="30" spans="1:91" x14ac:dyDescent="0.25">
      <c r="A30" s="124"/>
      <c r="B30" s="115"/>
      <c r="C30" s="115"/>
      <c r="D30" s="115"/>
      <c r="E30" s="115"/>
      <c r="F30" s="115"/>
      <c r="G30" s="115"/>
      <c r="H30" s="115"/>
      <c r="I30" s="115"/>
      <c r="J30" s="115"/>
      <c r="K30" s="115"/>
      <c r="L30" s="115"/>
      <c r="M30" s="115"/>
      <c r="N30" s="115"/>
      <c r="O30" s="115"/>
      <c r="P30" s="115"/>
      <c r="Q30" s="115"/>
      <c r="R30" s="115"/>
      <c r="S30" s="115"/>
      <c r="T30" s="115"/>
      <c r="U30" s="115"/>
      <c r="V30" s="115"/>
      <c r="W30" s="115"/>
      <c r="X30" s="115"/>
      <c r="Y30" s="115"/>
      <c r="Z30" s="115"/>
      <c r="AA30" s="115"/>
      <c r="AB30" s="115"/>
      <c r="AC30" s="115"/>
      <c r="AD30" s="115"/>
      <c r="AE30" s="115"/>
      <c r="AF30" s="115"/>
      <c r="AG30" s="115"/>
      <c r="AH30" s="115"/>
      <c r="AI30" s="115"/>
      <c r="AJ30" s="115"/>
      <c r="AK30" s="115"/>
      <c r="AL30" s="115"/>
      <c r="AM30" s="115"/>
      <c r="AN30" s="115"/>
      <c r="AO30" s="115"/>
      <c r="AP30" s="115"/>
      <c r="AQ30" s="115"/>
      <c r="AR30" s="115"/>
      <c r="AS30" s="115"/>
      <c r="AT30" s="115"/>
      <c r="AU30" s="115"/>
      <c r="AV30" s="115"/>
      <c r="AW30" s="115"/>
      <c r="AX30" s="115"/>
      <c r="AY30" s="115"/>
      <c r="AZ30" s="115"/>
      <c r="BA30" s="115"/>
      <c r="BB30" s="115"/>
      <c r="BC30" s="115"/>
      <c r="BD30" s="115"/>
      <c r="BE30" s="115"/>
      <c r="BF30" s="115"/>
      <c r="BG30" s="115"/>
      <c r="BH30" s="115"/>
      <c r="BI30" s="115"/>
      <c r="BJ30" s="115"/>
      <c r="BK30" s="115"/>
      <c r="BL30" s="115"/>
      <c r="BM30" s="115"/>
      <c r="BN30" s="115"/>
      <c r="BO30" s="115"/>
      <c r="BP30" s="115"/>
      <c r="BQ30" s="115"/>
      <c r="BR30" s="115"/>
      <c r="BS30" s="115"/>
      <c r="BT30" s="115"/>
      <c r="BU30" s="115"/>
      <c r="BV30" s="115"/>
      <c r="BW30" s="115"/>
      <c r="BX30" s="115"/>
      <c r="BY30" s="115"/>
      <c r="BZ30" s="115"/>
      <c r="CA30" s="115"/>
      <c r="CB30" s="115"/>
      <c r="CC30" s="115"/>
      <c r="CD30" s="115"/>
      <c r="CE30" s="115"/>
      <c r="CF30" s="115"/>
      <c r="CG30" s="115"/>
      <c r="CH30" s="115"/>
      <c r="CI30" s="115"/>
      <c r="CJ30" s="115"/>
      <c r="CK30" s="115"/>
      <c r="CL30" s="115"/>
      <c r="CM30" s="115"/>
    </row>
    <row r="31" spans="1:91" x14ac:dyDescent="0.25">
      <c r="A31" s="124"/>
      <c r="B31" s="115"/>
      <c r="C31" s="115"/>
      <c r="D31" s="115"/>
      <c r="E31" s="115"/>
      <c r="F31" s="115"/>
      <c r="G31" s="115"/>
      <c r="H31" s="115"/>
      <c r="I31" s="115"/>
      <c r="J31" s="115"/>
      <c r="K31" s="115"/>
      <c r="L31" s="115"/>
      <c r="M31" s="115"/>
      <c r="N31" s="115"/>
      <c r="O31" s="115"/>
      <c r="P31" s="115"/>
      <c r="Q31" s="115"/>
      <c r="R31" s="115"/>
      <c r="S31" s="115"/>
      <c r="T31" s="115"/>
      <c r="U31" s="115"/>
      <c r="V31" s="115"/>
      <c r="W31" s="115"/>
      <c r="X31" s="115"/>
      <c r="Y31" s="115"/>
      <c r="Z31" s="115"/>
      <c r="AA31" s="115"/>
      <c r="AB31" s="115"/>
      <c r="AC31" s="115"/>
      <c r="AD31" s="115"/>
      <c r="AE31" s="115"/>
      <c r="AF31" s="115"/>
      <c r="AG31" s="115"/>
      <c r="AH31" s="115"/>
      <c r="AI31" s="115"/>
      <c r="AJ31" s="115"/>
      <c r="AK31" s="115"/>
      <c r="AL31" s="115"/>
      <c r="AM31" s="115"/>
      <c r="AN31" s="115"/>
      <c r="AO31" s="115"/>
      <c r="AP31" s="115"/>
      <c r="AQ31" s="115"/>
      <c r="AR31" s="115"/>
      <c r="AS31" s="115"/>
      <c r="AT31" s="115"/>
      <c r="AU31" s="115"/>
      <c r="AV31" s="115"/>
      <c r="AW31" s="115"/>
      <c r="AX31" s="115"/>
      <c r="AY31" s="115"/>
      <c r="AZ31" s="115"/>
      <c r="BA31" s="115"/>
      <c r="BB31" s="115"/>
      <c r="BC31" s="115"/>
      <c r="BD31" s="115"/>
      <c r="BE31" s="115"/>
      <c r="BF31" s="115"/>
      <c r="BG31" s="115"/>
      <c r="BH31" s="115"/>
      <c r="BI31" s="115"/>
      <c r="BJ31" s="115"/>
      <c r="BK31" s="115"/>
      <c r="BL31" s="115"/>
      <c r="BM31" s="115"/>
      <c r="BN31" s="115"/>
      <c r="BO31" s="115"/>
      <c r="BP31" s="115"/>
      <c r="BQ31" s="115"/>
      <c r="BR31" s="115"/>
      <c r="BS31" s="115"/>
      <c r="BT31" s="115"/>
      <c r="BU31" s="115"/>
      <c r="BV31" s="115"/>
      <c r="BW31" s="115"/>
      <c r="BX31" s="115"/>
      <c r="BY31" s="115"/>
      <c r="BZ31" s="115"/>
      <c r="CA31" s="115"/>
      <c r="CB31" s="115"/>
      <c r="CC31" s="115"/>
      <c r="CD31" s="115"/>
      <c r="CE31" s="115"/>
      <c r="CF31" s="115"/>
      <c r="CG31" s="115"/>
      <c r="CH31" s="115"/>
      <c r="CI31" s="115"/>
      <c r="CJ31" s="115"/>
      <c r="CK31" s="115"/>
      <c r="CL31" s="115"/>
      <c r="CM31" s="115"/>
    </row>
    <row r="32" spans="1:91" x14ac:dyDescent="0.25">
      <c r="A32" s="124"/>
      <c r="B32" s="115"/>
      <c r="C32" s="115"/>
      <c r="D32" s="115"/>
      <c r="E32" s="115"/>
      <c r="F32" s="115"/>
      <c r="G32" s="115"/>
      <c r="H32" s="115"/>
      <c r="I32" s="115"/>
      <c r="J32" s="115"/>
      <c r="K32" s="115"/>
      <c r="L32" s="115"/>
      <c r="M32" s="115"/>
      <c r="N32" s="115"/>
      <c r="O32" s="115"/>
      <c r="P32" s="115"/>
      <c r="Q32" s="115"/>
      <c r="R32" s="115"/>
      <c r="S32" s="115"/>
      <c r="T32" s="115"/>
      <c r="U32" s="115"/>
      <c r="V32" s="115"/>
      <c r="W32" s="115"/>
      <c r="X32" s="115"/>
      <c r="Y32" s="115"/>
      <c r="Z32" s="115"/>
      <c r="AA32" s="115"/>
      <c r="AB32" s="115"/>
      <c r="AC32" s="115"/>
      <c r="AD32" s="115"/>
      <c r="AE32" s="115"/>
      <c r="AF32" s="115"/>
      <c r="AG32" s="115"/>
      <c r="AH32" s="115"/>
      <c r="AI32" s="115"/>
      <c r="AJ32" s="115"/>
      <c r="AK32" s="115"/>
      <c r="AL32" s="115"/>
      <c r="AM32" s="115"/>
      <c r="AN32" s="115"/>
      <c r="AO32" s="115"/>
      <c r="AP32" s="115"/>
      <c r="AQ32" s="115"/>
      <c r="AR32" s="115"/>
      <c r="AS32" s="115"/>
      <c r="AT32" s="115"/>
      <c r="AU32" s="115"/>
      <c r="AV32" s="115"/>
      <c r="AW32" s="115"/>
      <c r="AX32" s="115"/>
      <c r="AY32" s="115"/>
      <c r="AZ32" s="115"/>
      <c r="BA32" s="115"/>
      <c r="BB32" s="115"/>
      <c r="BC32" s="115"/>
      <c r="BD32" s="115"/>
      <c r="BE32" s="115"/>
      <c r="BF32" s="115"/>
      <c r="BG32" s="115"/>
      <c r="BH32" s="115"/>
      <c r="BI32" s="115"/>
      <c r="BJ32" s="115"/>
      <c r="BK32" s="115"/>
      <c r="BL32" s="115"/>
      <c r="BM32" s="115"/>
      <c r="BN32" s="115"/>
      <c r="BO32" s="115"/>
      <c r="BP32" s="115"/>
      <c r="BQ32" s="115"/>
      <c r="BR32" s="115"/>
      <c r="BS32" s="115"/>
      <c r="BT32" s="115"/>
      <c r="BU32" s="115"/>
      <c r="BV32" s="115"/>
      <c r="BW32" s="115"/>
      <c r="BX32" s="115"/>
      <c r="BY32" s="115"/>
      <c r="BZ32" s="115"/>
      <c r="CA32" s="115"/>
      <c r="CB32" s="115"/>
      <c r="CC32" s="115"/>
      <c r="CD32" s="115"/>
      <c r="CE32" s="115"/>
      <c r="CF32" s="115"/>
      <c r="CG32" s="115"/>
      <c r="CH32" s="115"/>
      <c r="CI32" s="115"/>
      <c r="CJ32" s="115"/>
      <c r="CK32" s="115"/>
      <c r="CL32" s="115"/>
      <c r="CM32" s="115"/>
    </row>
    <row r="33" spans="1:91" x14ac:dyDescent="0.25">
      <c r="A33" s="124"/>
      <c r="B33" s="115"/>
      <c r="C33" s="115"/>
      <c r="D33" s="115"/>
      <c r="E33" s="115"/>
      <c r="F33" s="115"/>
      <c r="G33" s="115"/>
      <c r="H33" s="115"/>
      <c r="I33" s="115"/>
      <c r="J33" s="115"/>
      <c r="K33" s="115"/>
      <c r="L33" s="115"/>
      <c r="M33" s="115"/>
      <c r="N33" s="115"/>
      <c r="O33" s="115"/>
      <c r="P33" s="115"/>
      <c r="Q33" s="115"/>
      <c r="R33" s="115"/>
      <c r="S33" s="115"/>
      <c r="T33" s="115"/>
      <c r="U33" s="115"/>
      <c r="V33" s="115"/>
      <c r="W33" s="115"/>
      <c r="X33" s="115"/>
      <c r="Y33" s="115"/>
      <c r="Z33" s="115"/>
      <c r="AA33" s="115"/>
      <c r="AB33" s="115"/>
      <c r="AC33" s="115"/>
      <c r="AD33" s="115"/>
      <c r="AE33" s="115"/>
      <c r="AF33" s="115"/>
      <c r="AG33" s="115"/>
      <c r="AH33" s="115"/>
      <c r="AI33" s="115"/>
      <c r="AJ33" s="115"/>
      <c r="AK33" s="115"/>
      <c r="AL33" s="115"/>
      <c r="AM33" s="115"/>
      <c r="AN33" s="115"/>
      <c r="AO33" s="115"/>
      <c r="AP33" s="115"/>
      <c r="AQ33" s="115"/>
      <c r="AR33" s="115"/>
      <c r="AS33" s="115"/>
      <c r="AT33" s="115"/>
      <c r="AU33" s="115"/>
      <c r="AV33" s="115"/>
      <c r="AW33" s="115"/>
      <c r="AX33" s="115"/>
      <c r="AY33" s="115"/>
      <c r="AZ33" s="115"/>
      <c r="BA33" s="115"/>
      <c r="BB33" s="115"/>
      <c r="BC33" s="115"/>
      <c r="BD33" s="115"/>
      <c r="BE33" s="115"/>
      <c r="BF33" s="115"/>
      <c r="BG33" s="115"/>
      <c r="BH33" s="115"/>
      <c r="BI33" s="115"/>
      <c r="BJ33" s="115"/>
      <c r="BK33" s="115"/>
      <c r="BL33" s="115"/>
      <c r="BM33" s="115"/>
      <c r="BN33" s="115"/>
      <c r="BO33" s="115"/>
      <c r="BP33" s="115"/>
      <c r="BQ33" s="115"/>
      <c r="BR33" s="115"/>
      <c r="BS33" s="115"/>
      <c r="BT33" s="115"/>
      <c r="BU33" s="115"/>
      <c r="BV33" s="115"/>
      <c r="BW33" s="115"/>
      <c r="BX33" s="115"/>
      <c r="BY33" s="115"/>
      <c r="BZ33" s="115"/>
      <c r="CA33" s="115"/>
      <c r="CB33" s="115"/>
      <c r="CC33" s="115"/>
      <c r="CD33" s="115"/>
      <c r="CE33" s="115"/>
      <c r="CF33" s="115"/>
      <c r="CG33" s="115"/>
      <c r="CH33" s="115"/>
      <c r="CI33" s="115"/>
      <c r="CJ33" s="115"/>
      <c r="CK33" s="115"/>
      <c r="CL33" s="115"/>
      <c r="CM33" s="115"/>
    </row>
    <row r="34" spans="1:91" x14ac:dyDescent="0.25">
      <c r="A34" s="124"/>
      <c r="B34" s="115"/>
      <c r="C34" s="115"/>
      <c r="D34" s="115"/>
      <c r="E34" s="115"/>
      <c r="F34" s="115"/>
      <c r="G34" s="115"/>
      <c r="H34" s="115"/>
      <c r="I34" s="115"/>
      <c r="J34" s="115"/>
      <c r="K34" s="115"/>
      <c r="L34" s="115"/>
      <c r="M34" s="115"/>
      <c r="N34" s="115"/>
      <c r="O34" s="115"/>
      <c r="P34" s="115"/>
      <c r="Q34" s="115"/>
      <c r="R34" s="115"/>
      <c r="S34" s="115"/>
      <c r="T34" s="115"/>
      <c r="U34" s="115"/>
      <c r="V34" s="115"/>
      <c r="W34" s="115"/>
      <c r="X34" s="115"/>
      <c r="Y34" s="115"/>
      <c r="Z34" s="115"/>
      <c r="AA34" s="115"/>
      <c r="AB34" s="115"/>
      <c r="AC34" s="115"/>
      <c r="AD34" s="115"/>
      <c r="AE34" s="115"/>
      <c r="AF34" s="115"/>
      <c r="AG34" s="115"/>
      <c r="AH34" s="115"/>
      <c r="AI34" s="115"/>
      <c r="AJ34" s="115"/>
      <c r="AK34" s="115"/>
      <c r="AL34" s="115"/>
      <c r="AM34" s="115"/>
      <c r="AN34" s="115"/>
      <c r="AO34" s="115"/>
      <c r="AP34" s="115"/>
      <c r="AQ34" s="115"/>
      <c r="AR34" s="115"/>
      <c r="AS34" s="115"/>
      <c r="AT34" s="115"/>
      <c r="AU34" s="115"/>
      <c r="AV34" s="115"/>
      <c r="AW34" s="115"/>
      <c r="AX34" s="115"/>
      <c r="AY34" s="115"/>
      <c r="AZ34" s="115"/>
      <c r="BA34" s="115"/>
      <c r="BB34" s="115"/>
      <c r="BC34" s="115"/>
      <c r="BD34" s="115"/>
      <c r="BE34" s="115"/>
      <c r="BF34" s="115"/>
      <c r="BG34" s="115"/>
      <c r="BH34" s="115"/>
      <c r="BI34" s="115"/>
      <c r="BJ34" s="115"/>
      <c r="BK34" s="115"/>
      <c r="BL34" s="115"/>
      <c r="BM34" s="115"/>
      <c r="BN34" s="115"/>
      <c r="BO34" s="115"/>
      <c r="BP34" s="115"/>
      <c r="BQ34" s="115"/>
      <c r="BR34" s="115"/>
      <c r="BS34" s="115"/>
      <c r="BT34" s="115"/>
      <c r="BU34" s="115"/>
      <c r="BV34" s="115"/>
      <c r="BW34" s="115"/>
      <c r="BX34" s="115"/>
      <c r="BY34" s="115"/>
      <c r="BZ34" s="115"/>
      <c r="CA34" s="115"/>
      <c r="CB34" s="115"/>
      <c r="CC34" s="115"/>
      <c r="CD34" s="115"/>
      <c r="CE34" s="115"/>
      <c r="CF34" s="115"/>
      <c r="CG34" s="115"/>
      <c r="CH34" s="115"/>
      <c r="CI34" s="115"/>
      <c r="CJ34" s="115"/>
      <c r="CK34" s="115"/>
      <c r="CL34" s="115"/>
      <c r="CM34" s="115"/>
    </row>
    <row r="35" spans="1:91" x14ac:dyDescent="0.25">
      <c r="A35" s="124"/>
      <c r="B35" s="115"/>
      <c r="C35" s="115"/>
      <c r="D35" s="115"/>
      <c r="E35" s="115"/>
      <c r="F35" s="115"/>
      <c r="G35" s="115"/>
      <c r="H35" s="115"/>
      <c r="I35" s="115"/>
      <c r="J35" s="115"/>
      <c r="K35" s="115"/>
      <c r="L35" s="115"/>
      <c r="M35" s="115"/>
      <c r="N35" s="115"/>
      <c r="O35" s="115"/>
      <c r="P35" s="115"/>
      <c r="Q35" s="115"/>
      <c r="R35" s="115"/>
      <c r="S35" s="115"/>
      <c r="T35" s="115"/>
      <c r="U35" s="115"/>
      <c r="V35" s="115"/>
      <c r="W35" s="115"/>
      <c r="X35" s="115"/>
      <c r="Y35" s="115"/>
      <c r="Z35" s="115"/>
      <c r="AA35" s="115"/>
      <c r="AB35" s="115"/>
      <c r="AC35" s="115"/>
      <c r="AD35" s="115"/>
      <c r="AE35" s="115"/>
      <c r="AF35" s="115"/>
      <c r="AG35" s="115"/>
      <c r="AH35" s="115"/>
      <c r="AI35" s="115"/>
      <c r="AJ35" s="115"/>
      <c r="AK35" s="115"/>
      <c r="AL35" s="115"/>
      <c r="AM35" s="115"/>
      <c r="AN35" s="115"/>
      <c r="AO35" s="115"/>
      <c r="AP35" s="115"/>
      <c r="AQ35" s="115"/>
      <c r="AR35" s="115"/>
      <c r="AS35" s="115"/>
      <c r="AT35" s="115"/>
      <c r="AU35" s="115"/>
      <c r="AV35" s="115"/>
      <c r="AW35" s="115"/>
      <c r="AX35" s="115"/>
      <c r="AY35" s="115"/>
      <c r="AZ35" s="115"/>
      <c r="BA35" s="115"/>
      <c r="BB35" s="115"/>
      <c r="BC35" s="115"/>
      <c r="BD35" s="115"/>
      <c r="BE35" s="115"/>
      <c r="BF35" s="115"/>
      <c r="BG35" s="115"/>
      <c r="BH35" s="115"/>
      <c r="BI35" s="115"/>
      <c r="BJ35" s="115"/>
      <c r="BK35" s="115"/>
      <c r="BL35" s="115"/>
      <c r="BM35" s="115"/>
      <c r="BN35" s="115"/>
      <c r="BO35" s="115"/>
      <c r="BP35" s="115"/>
      <c r="BQ35" s="115"/>
      <c r="BR35" s="115"/>
      <c r="BS35" s="115"/>
      <c r="BT35" s="115"/>
      <c r="BU35" s="115"/>
      <c r="BV35" s="115"/>
      <c r="BW35" s="115"/>
      <c r="BX35" s="115"/>
      <c r="BY35" s="115"/>
      <c r="BZ35" s="115"/>
      <c r="CA35" s="115"/>
      <c r="CB35" s="115"/>
      <c r="CC35" s="115"/>
      <c r="CD35" s="115"/>
      <c r="CE35" s="115"/>
      <c r="CF35" s="115"/>
      <c r="CG35" s="115"/>
      <c r="CH35" s="115"/>
      <c r="CI35" s="115"/>
      <c r="CJ35" s="115"/>
      <c r="CK35" s="115"/>
      <c r="CL35" s="115"/>
      <c r="CM35" s="115"/>
    </row>
    <row r="36" spans="1:91" x14ac:dyDescent="0.25">
      <c r="A36" s="124"/>
      <c r="B36" s="115"/>
      <c r="C36" s="115"/>
      <c r="D36" s="115"/>
      <c r="E36" s="115"/>
      <c r="F36" s="115"/>
      <c r="G36" s="115"/>
      <c r="H36" s="115"/>
      <c r="I36" s="115"/>
      <c r="J36" s="115"/>
      <c r="K36" s="115"/>
      <c r="L36" s="115"/>
      <c r="M36" s="115"/>
      <c r="N36" s="115"/>
      <c r="O36" s="115"/>
      <c r="P36" s="115"/>
      <c r="Q36" s="115"/>
      <c r="R36" s="115"/>
      <c r="S36" s="115"/>
      <c r="T36" s="115"/>
      <c r="U36" s="115"/>
      <c r="V36" s="115"/>
      <c r="W36" s="115"/>
      <c r="X36" s="115"/>
      <c r="Y36" s="115"/>
      <c r="Z36" s="115"/>
      <c r="AA36" s="115"/>
      <c r="AB36" s="115"/>
      <c r="AC36" s="115"/>
      <c r="AD36" s="115"/>
      <c r="AE36" s="115"/>
      <c r="AF36" s="115"/>
      <c r="AG36" s="115"/>
      <c r="AH36" s="115"/>
      <c r="AI36" s="115"/>
      <c r="AJ36" s="115"/>
      <c r="AK36" s="115"/>
      <c r="AL36" s="115"/>
      <c r="AM36" s="115"/>
      <c r="AN36" s="115"/>
      <c r="AO36" s="115"/>
      <c r="AP36" s="115"/>
      <c r="AQ36" s="115"/>
      <c r="AR36" s="115"/>
      <c r="AS36" s="115"/>
      <c r="AT36" s="115"/>
      <c r="AU36" s="115"/>
      <c r="AV36" s="115"/>
      <c r="AW36" s="115"/>
      <c r="AX36" s="115"/>
      <c r="AY36" s="115"/>
      <c r="AZ36" s="115"/>
      <c r="BA36" s="115"/>
      <c r="BB36" s="115"/>
      <c r="BC36" s="115"/>
      <c r="BD36" s="115"/>
      <c r="BE36" s="115"/>
      <c r="BF36" s="115"/>
      <c r="BG36" s="115"/>
      <c r="BH36" s="115"/>
      <c r="BI36" s="115"/>
      <c r="BJ36" s="115"/>
      <c r="BK36" s="115"/>
      <c r="BL36" s="115"/>
      <c r="BM36" s="115"/>
      <c r="BN36" s="115"/>
      <c r="BO36" s="115"/>
      <c r="BP36" s="115"/>
      <c r="BQ36" s="115"/>
      <c r="BR36" s="115"/>
      <c r="BS36" s="115"/>
      <c r="BT36" s="115"/>
      <c r="BU36" s="115"/>
      <c r="BV36" s="115"/>
      <c r="BW36" s="115"/>
      <c r="BX36" s="115"/>
      <c r="BY36" s="115"/>
      <c r="BZ36" s="115"/>
      <c r="CA36" s="115"/>
      <c r="CB36" s="115"/>
      <c r="CC36" s="115"/>
      <c r="CD36" s="115"/>
      <c r="CE36" s="115"/>
      <c r="CF36" s="115"/>
      <c r="CG36" s="115"/>
      <c r="CH36" s="115"/>
      <c r="CI36" s="115"/>
      <c r="CJ36" s="115"/>
      <c r="CK36" s="115"/>
      <c r="CL36" s="115"/>
      <c r="CM36" s="115"/>
    </row>
    <row r="37" spans="1:91" x14ac:dyDescent="0.25">
      <c r="A37" s="124"/>
      <c r="B37" s="115"/>
      <c r="C37" s="115"/>
      <c r="D37" s="115"/>
      <c r="E37" s="115"/>
      <c r="F37" s="115"/>
      <c r="G37" s="115"/>
      <c r="H37" s="115"/>
      <c r="I37" s="115"/>
      <c r="J37" s="115"/>
      <c r="K37" s="115"/>
      <c r="L37" s="115"/>
      <c r="M37" s="115"/>
      <c r="N37" s="115"/>
      <c r="O37" s="115"/>
      <c r="P37" s="115"/>
      <c r="Q37" s="115"/>
      <c r="R37" s="115"/>
      <c r="S37" s="115"/>
      <c r="T37" s="115"/>
      <c r="U37" s="115"/>
      <c r="V37" s="115"/>
      <c r="W37" s="115"/>
      <c r="X37" s="115"/>
      <c r="Y37" s="115"/>
      <c r="Z37" s="115"/>
      <c r="AA37" s="115"/>
      <c r="AB37" s="115"/>
      <c r="AC37" s="115"/>
      <c r="AD37" s="115"/>
      <c r="AE37" s="115"/>
      <c r="AF37" s="115"/>
      <c r="AG37" s="115"/>
      <c r="AH37" s="115"/>
      <c r="AI37" s="115"/>
      <c r="AJ37" s="115"/>
      <c r="AK37" s="115"/>
      <c r="AL37" s="115"/>
      <c r="AM37" s="115"/>
      <c r="AN37" s="115"/>
      <c r="AO37" s="115"/>
      <c r="AP37" s="115"/>
      <c r="AQ37" s="115"/>
      <c r="AR37" s="115"/>
      <c r="AS37" s="115"/>
      <c r="AT37" s="115"/>
      <c r="AU37" s="115"/>
      <c r="AV37" s="115"/>
      <c r="AW37" s="115"/>
      <c r="AX37" s="115"/>
      <c r="AY37" s="115"/>
      <c r="AZ37" s="115"/>
      <c r="BA37" s="115"/>
      <c r="BB37" s="115"/>
      <c r="BC37" s="115"/>
      <c r="BD37" s="115"/>
      <c r="BE37" s="115"/>
      <c r="BF37" s="115"/>
      <c r="BG37" s="115"/>
      <c r="BH37" s="115"/>
      <c r="BI37" s="115"/>
      <c r="BJ37" s="115"/>
      <c r="BK37" s="115"/>
      <c r="BL37" s="115"/>
      <c r="BM37" s="115"/>
      <c r="BN37" s="115"/>
      <c r="BO37" s="115"/>
      <c r="BP37" s="115"/>
      <c r="BQ37" s="115"/>
      <c r="BR37" s="115"/>
      <c r="BS37" s="115"/>
      <c r="BT37" s="115"/>
      <c r="BU37" s="115"/>
      <c r="BV37" s="115"/>
      <c r="BW37" s="115"/>
      <c r="BX37" s="115"/>
      <c r="BY37" s="115"/>
      <c r="BZ37" s="115"/>
      <c r="CA37" s="115"/>
      <c r="CB37" s="115"/>
      <c r="CC37" s="115"/>
      <c r="CD37" s="115"/>
      <c r="CE37" s="115"/>
      <c r="CF37" s="115"/>
      <c r="CG37" s="115"/>
      <c r="CH37" s="115"/>
      <c r="CI37" s="115"/>
      <c r="CJ37" s="115"/>
      <c r="CK37" s="115"/>
      <c r="CL37" s="115"/>
      <c r="CM37" s="115"/>
    </row>
    <row r="38" spans="1:91" x14ac:dyDescent="0.25">
      <c r="A38" s="124"/>
      <c r="B38" s="115"/>
      <c r="C38" s="115"/>
      <c r="D38" s="115"/>
      <c r="E38" s="115"/>
      <c r="F38" s="115"/>
      <c r="G38" s="115"/>
      <c r="H38" s="115"/>
      <c r="I38" s="115"/>
      <c r="J38" s="115"/>
      <c r="K38" s="115"/>
      <c r="L38" s="115"/>
      <c r="M38" s="115"/>
      <c r="N38" s="115"/>
      <c r="O38" s="115"/>
      <c r="P38" s="115"/>
      <c r="Q38" s="115"/>
      <c r="R38" s="115"/>
      <c r="S38" s="115"/>
      <c r="T38" s="115"/>
      <c r="U38" s="115"/>
      <c r="V38" s="115"/>
      <c r="W38" s="115"/>
      <c r="X38" s="115"/>
      <c r="Y38" s="115"/>
      <c r="Z38" s="115"/>
      <c r="AA38" s="115"/>
      <c r="AB38" s="115"/>
      <c r="AC38" s="115"/>
      <c r="AD38" s="115"/>
      <c r="AE38" s="115"/>
      <c r="AF38" s="115"/>
      <c r="AG38" s="115"/>
      <c r="AH38" s="115"/>
      <c r="AI38" s="115"/>
      <c r="AJ38" s="115"/>
      <c r="AK38" s="115"/>
      <c r="AL38" s="115"/>
      <c r="AM38" s="115"/>
      <c r="AN38" s="115"/>
      <c r="AO38" s="115"/>
      <c r="AP38" s="115"/>
      <c r="AQ38" s="115"/>
      <c r="AR38" s="115"/>
      <c r="AS38" s="115"/>
      <c r="AT38" s="115"/>
      <c r="AU38" s="115"/>
      <c r="AV38" s="115"/>
      <c r="AW38" s="115"/>
      <c r="AX38" s="115"/>
      <c r="AY38" s="115"/>
      <c r="AZ38" s="115"/>
      <c r="BA38" s="115"/>
      <c r="BB38" s="115"/>
      <c r="BC38" s="115"/>
      <c r="BD38" s="115"/>
      <c r="BE38" s="115"/>
      <c r="BF38" s="115"/>
      <c r="BG38" s="115"/>
      <c r="BH38" s="115"/>
      <c r="BI38" s="115"/>
      <c r="BJ38" s="115"/>
      <c r="BK38" s="115"/>
      <c r="BL38" s="115"/>
      <c r="BM38" s="115"/>
      <c r="BN38" s="115"/>
      <c r="BO38" s="115"/>
      <c r="BP38" s="115"/>
      <c r="BQ38" s="115"/>
      <c r="BR38" s="115"/>
      <c r="BS38" s="115"/>
      <c r="BT38" s="115"/>
      <c r="BU38" s="115"/>
      <c r="BV38" s="115"/>
      <c r="BW38" s="115"/>
      <c r="BX38" s="115"/>
      <c r="BY38" s="115"/>
      <c r="BZ38" s="115"/>
      <c r="CA38" s="115"/>
      <c r="CB38" s="115"/>
      <c r="CC38" s="115"/>
      <c r="CD38" s="115"/>
      <c r="CE38" s="115"/>
      <c r="CF38" s="115"/>
      <c r="CG38" s="115"/>
      <c r="CH38" s="115"/>
      <c r="CI38" s="115"/>
      <c r="CJ38" s="115"/>
      <c r="CK38" s="115"/>
      <c r="CL38" s="115"/>
      <c r="CM38" s="115"/>
    </row>
    <row r="39" spans="1:91" x14ac:dyDescent="0.25">
      <c r="A39" s="124"/>
      <c r="B39" s="115"/>
      <c r="C39" s="115"/>
      <c r="D39" s="115"/>
      <c r="E39" s="115"/>
      <c r="F39" s="115"/>
      <c r="G39" s="115"/>
      <c r="H39" s="115"/>
      <c r="I39" s="115"/>
      <c r="J39" s="115"/>
      <c r="K39" s="115"/>
      <c r="L39" s="115"/>
      <c r="M39" s="115"/>
      <c r="N39" s="115"/>
      <c r="O39" s="115"/>
      <c r="P39" s="115"/>
      <c r="Q39" s="115"/>
      <c r="R39" s="115"/>
      <c r="S39" s="115"/>
      <c r="T39" s="115"/>
      <c r="U39" s="115"/>
      <c r="V39" s="115"/>
      <c r="W39" s="115"/>
      <c r="X39" s="115"/>
      <c r="Y39" s="115"/>
      <c r="Z39" s="115"/>
      <c r="AA39" s="115"/>
      <c r="AB39" s="115"/>
      <c r="AC39" s="115"/>
      <c r="AD39" s="115"/>
      <c r="AE39" s="115"/>
      <c r="AF39" s="115"/>
      <c r="AG39" s="115"/>
      <c r="AH39" s="115"/>
      <c r="AI39" s="115"/>
      <c r="AJ39" s="115"/>
      <c r="AK39" s="115"/>
      <c r="AL39" s="115"/>
      <c r="AM39" s="115"/>
      <c r="AN39" s="115"/>
      <c r="AO39" s="115"/>
      <c r="AP39" s="115"/>
      <c r="AQ39" s="115"/>
      <c r="AR39" s="115"/>
      <c r="AS39" s="115"/>
      <c r="AT39" s="115"/>
      <c r="AU39" s="115"/>
      <c r="AV39" s="115"/>
      <c r="AW39" s="115"/>
      <c r="AX39" s="115"/>
      <c r="AY39" s="115"/>
      <c r="AZ39" s="115"/>
      <c r="BA39" s="115"/>
      <c r="BB39" s="115"/>
      <c r="BC39" s="115"/>
      <c r="BD39" s="115"/>
      <c r="BE39" s="115"/>
      <c r="BF39" s="115"/>
      <c r="BG39" s="115"/>
      <c r="BH39" s="115"/>
      <c r="BI39" s="115"/>
      <c r="BJ39" s="115"/>
      <c r="BK39" s="115"/>
      <c r="BL39" s="115"/>
      <c r="BM39" s="115"/>
      <c r="BN39" s="115"/>
      <c r="BO39" s="115"/>
      <c r="BP39" s="115"/>
      <c r="BQ39" s="115"/>
      <c r="BR39" s="115"/>
      <c r="BS39" s="115"/>
      <c r="BT39" s="115"/>
      <c r="BU39" s="115"/>
      <c r="BV39" s="115"/>
      <c r="BW39" s="115"/>
      <c r="BX39" s="115"/>
      <c r="BY39" s="115"/>
      <c r="BZ39" s="115"/>
      <c r="CA39" s="115"/>
      <c r="CB39" s="115"/>
      <c r="CC39" s="115"/>
      <c r="CD39" s="115"/>
      <c r="CE39" s="115"/>
      <c r="CF39" s="115"/>
      <c r="CG39" s="115"/>
      <c r="CH39" s="115"/>
      <c r="CI39" s="115"/>
      <c r="CJ39" s="115"/>
      <c r="CK39" s="115"/>
      <c r="CL39" s="115"/>
      <c r="CM39" s="115"/>
    </row>
    <row r="40" spans="1:91" x14ac:dyDescent="0.25">
      <c r="A40" s="124"/>
      <c r="B40" s="115"/>
      <c r="C40" s="115"/>
      <c r="D40" s="115"/>
      <c r="E40" s="115"/>
      <c r="F40" s="115"/>
      <c r="G40" s="115"/>
      <c r="H40" s="115"/>
      <c r="I40" s="115"/>
      <c r="J40" s="115"/>
      <c r="K40" s="115"/>
      <c r="L40" s="115"/>
      <c r="M40" s="115"/>
      <c r="N40" s="115"/>
      <c r="O40" s="115"/>
      <c r="P40" s="115"/>
      <c r="Q40" s="115"/>
      <c r="R40" s="115"/>
      <c r="S40" s="115"/>
      <c r="T40" s="115"/>
      <c r="U40" s="115"/>
      <c r="V40" s="115"/>
      <c r="W40" s="115"/>
      <c r="X40" s="115"/>
      <c r="Y40" s="115"/>
      <c r="Z40" s="115"/>
      <c r="AA40" s="115"/>
      <c r="AB40" s="115"/>
      <c r="AC40" s="115"/>
      <c r="AD40" s="115"/>
      <c r="AE40" s="115"/>
      <c r="AF40" s="115"/>
      <c r="AG40" s="115"/>
      <c r="AH40" s="115"/>
      <c r="AI40" s="115"/>
      <c r="AJ40" s="115"/>
      <c r="AK40" s="115"/>
      <c r="AL40" s="115"/>
      <c r="AM40" s="115"/>
      <c r="AN40" s="115"/>
      <c r="AO40" s="115"/>
      <c r="AP40" s="115"/>
      <c r="AQ40" s="115"/>
      <c r="AR40" s="115"/>
      <c r="AS40" s="115"/>
      <c r="AT40" s="115"/>
      <c r="AU40" s="115"/>
      <c r="AV40" s="115"/>
      <c r="AW40" s="115"/>
      <c r="AX40" s="115"/>
      <c r="AY40" s="115"/>
      <c r="AZ40" s="115"/>
      <c r="BA40" s="115"/>
      <c r="BB40" s="115"/>
      <c r="BC40" s="115"/>
      <c r="BD40" s="115"/>
      <c r="BE40" s="115"/>
      <c r="BF40" s="115"/>
      <c r="BG40" s="115"/>
      <c r="BH40" s="115"/>
      <c r="BI40" s="115"/>
      <c r="BJ40" s="115"/>
      <c r="BK40" s="115"/>
      <c r="BL40" s="115"/>
      <c r="BM40" s="115"/>
      <c r="BN40" s="115"/>
      <c r="BO40" s="115"/>
      <c r="BP40" s="115"/>
      <c r="BQ40" s="115"/>
      <c r="BR40" s="115"/>
      <c r="BS40" s="115"/>
      <c r="BT40" s="115"/>
      <c r="BU40" s="115"/>
      <c r="BV40" s="115"/>
      <c r="BW40" s="115"/>
      <c r="BX40" s="115"/>
      <c r="BY40" s="115"/>
      <c r="BZ40" s="115"/>
      <c r="CA40" s="115"/>
      <c r="CB40" s="115"/>
      <c r="CC40" s="115"/>
      <c r="CD40" s="115"/>
      <c r="CE40" s="115"/>
      <c r="CF40" s="115"/>
      <c r="CG40" s="115"/>
      <c r="CH40" s="115"/>
      <c r="CI40" s="115"/>
      <c r="CJ40" s="115"/>
      <c r="CK40" s="115"/>
      <c r="CL40" s="115"/>
      <c r="CM40" s="115"/>
    </row>
    <row r="41" spans="1:91" x14ac:dyDescent="0.25">
      <c r="A41" s="124"/>
      <c r="B41" s="115"/>
      <c r="C41" s="115"/>
      <c r="D41" s="115"/>
      <c r="E41" s="115"/>
      <c r="F41" s="115"/>
      <c r="G41" s="115"/>
      <c r="H41" s="115"/>
      <c r="I41" s="115"/>
      <c r="J41" s="115"/>
      <c r="K41" s="115"/>
      <c r="L41" s="115"/>
      <c r="M41" s="115"/>
      <c r="N41" s="115"/>
      <c r="O41" s="115"/>
      <c r="P41" s="115"/>
      <c r="Q41" s="115"/>
      <c r="R41" s="115"/>
      <c r="S41" s="115"/>
      <c r="T41" s="115"/>
      <c r="U41" s="115"/>
      <c r="V41" s="115"/>
      <c r="W41" s="115"/>
      <c r="X41" s="115"/>
      <c r="Y41" s="115"/>
      <c r="Z41" s="115"/>
      <c r="AA41" s="115"/>
      <c r="AB41" s="115"/>
      <c r="AC41" s="115"/>
      <c r="AD41" s="115"/>
      <c r="AE41" s="115"/>
      <c r="AF41" s="115"/>
      <c r="AG41" s="115"/>
      <c r="AH41" s="115"/>
      <c r="AI41" s="115"/>
      <c r="AJ41" s="115"/>
      <c r="AK41" s="115"/>
      <c r="AL41" s="115"/>
      <c r="AM41" s="115"/>
      <c r="AN41" s="115"/>
      <c r="AO41" s="115"/>
      <c r="AP41" s="115"/>
      <c r="AQ41" s="115"/>
      <c r="AR41" s="115"/>
      <c r="AS41" s="115"/>
      <c r="AT41" s="115"/>
      <c r="AU41" s="115"/>
      <c r="AV41" s="115"/>
      <c r="AW41" s="115"/>
      <c r="AX41" s="115"/>
      <c r="AY41" s="115"/>
      <c r="AZ41" s="115"/>
      <c r="BA41" s="115"/>
      <c r="BB41" s="115"/>
      <c r="BC41" s="115"/>
      <c r="BD41" s="115"/>
      <c r="BE41" s="115"/>
      <c r="BF41" s="115"/>
      <c r="BG41" s="115"/>
      <c r="BH41" s="115"/>
      <c r="BI41" s="115"/>
      <c r="BJ41" s="115"/>
      <c r="BK41" s="115"/>
      <c r="BL41" s="115"/>
      <c r="BM41" s="115"/>
      <c r="BN41" s="115"/>
      <c r="BO41" s="115"/>
      <c r="BP41" s="115"/>
      <c r="BQ41" s="115"/>
      <c r="BR41" s="115"/>
      <c r="BS41" s="115"/>
      <c r="BT41" s="115"/>
      <c r="BU41" s="115"/>
      <c r="BV41" s="115"/>
      <c r="BW41" s="115"/>
      <c r="BX41" s="115"/>
      <c r="BY41" s="115"/>
      <c r="BZ41" s="115"/>
      <c r="CA41" s="115"/>
      <c r="CB41" s="115"/>
      <c r="CC41" s="115"/>
      <c r="CD41" s="115"/>
      <c r="CE41" s="115"/>
      <c r="CF41" s="115"/>
      <c r="CG41" s="115"/>
      <c r="CH41" s="115"/>
      <c r="CI41" s="115"/>
      <c r="CJ41" s="115"/>
      <c r="CK41" s="115"/>
      <c r="CL41" s="115"/>
      <c r="CM41" s="115"/>
    </row>
    <row r="42" spans="1:91" x14ac:dyDescent="0.25">
      <c r="A42" s="124"/>
      <c r="B42" s="115"/>
      <c r="C42" s="115"/>
      <c r="D42" s="115"/>
      <c r="E42" s="115"/>
      <c r="F42" s="115"/>
      <c r="G42" s="115"/>
      <c r="H42" s="115"/>
      <c r="I42" s="115"/>
      <c r="J42" s="115"/>
      <c r="K42" s="115"/>
      <c r="L42" s="115"/>
      <c r="M42" s="115"/>
      <c r="N42" s="115"/>
      <c r="O42" s="115"/>
      <c r="P42" s="115"/>
      <c r="Q42" s="115"/>
      <c r="R42" s="115"/>
      <c r="S42" s="115"/>
      <c r="T42" s="115"/>
      <c r="U42" s="115"/>
      <c r="V42" s="115"/>
      <c r="W42" s="115"/>
      <c r="X42" s="115"/>
      <c r="Y42" s="115"/>
      <c r="Z42" s="115"/>
      <c r="AA42" s="115"/>
      <c r="AB42" s="115"/>
      <c r="AC42" s="115"/>
      <c r="AD42" s="115"/>
      <c r="AE42" s="115"/>
      <c r="AF42" s="115"/>
      <c r="AG42" s="115"/>
      <c r="AH42" s="115"/>
      <c r="AI42" s="115"/>
      <c r="AJ42" s="115"/>
      <c r="AK42" s="115"/>
      <c r="AL42" s="115"/>
      <c r="AM42" s="115"/>
      <c r="AN42" s="115"/>
      <c r="AO42" s="115"/>
      <c r="AP42" s="115"/>
      <c r="AQ42" s="115"/>
      <c r="AR42" s="115"/>
      <c r="AS42" s="115"/>
      <c r="AT42" s="115"/>
      <c r="AU42" s="115"/>
      <c r="AV42" s="115"/>
      <c r="AW42" s="115"/>
      <c r="AX42" s="115"/>
      <c r="AY42" s="115"/>
      <c r="AZ42" s="115"/>
      <c r="BA42" s="115"/>
      <c r="BB42" s="115"/>
      <c r="BC42" s="115"/>
      <c r="BD42" s="115"/>
      <c r="BE42" s="115"/>
      <c r="BF42" s="115"/>
      <c r="BG42" s="115"/>
      <c r="BH42" s="115"/>
      <c r="BI42" s="115"/>
      <c r="BJ42" s="115"/>
      <c r="BK42" s="115"/>
      <c r="BL42" s="115"/>
      <c r="BM42" s="115"/>
      <c r="BN42" s="115"/>
      <c r="BO42" s="115"/>
      <c r="BP42" s="115"/>
      <c r="BQ42" s="115"/>
      <c r="BR42" s="115"/>
      <c r="BS42" s="115"/>
      <c r="BT42" s="115"/>
      <c r="BU42" s="115"/>
      <c r="BV42" s="115"/>
      <c r="BW42" s="115"/>
      <c r="BX42" s="115"/>
      <c r="BY42" s="115"/>
      <c r="BZ42" s="115"/>
      <c r="CA42" s="115"/>
      <c r="CB42" s="115"/>
      <c r="CC42" s="115"/>
      <c r="CD42" s="115"/>
      <c r="CE42" s="115"/>
      <c r="CF42" s="115"/>
      <c r="CG42" s="115"/>
      <c r="CH42" s="115"/>
      <c r="CI42" s="115"/>
      <c r="CJ42" s="115"/>
      <c r="CK42" s="115"/>
      <c r="CL42" s="115"/>
      <c r="CM42" s="115"/>
    </row>
    <row r="43" spans="1:91" x14ac:dyDescent="0.25">
      <c r="A43" s="124"/>
      <c r="B43" s="115"/>
      <c r="C43" s="115"/>
      <c r="D43" s="115"/>
      <c r="E43" s="115"/>
      <c r="F43" s="115"/>
      <c r="G43" s="115"/>
      <c r="H43" s="115"/>
      <c r="I43" s="115"/>
      <c r="J43" s="115"/>
      <c r="K43" s="115"/>
      <c r="L43" s="115"/>
      <c r="M43" s="115"/>
      <c r="N43" s="115"/>
      <c r="O43" s="115"/>
      <c r="P43" s="115"/>
      <c r="Q43" s="115"/>
      <c r="R43" s="115"/>
      <c r="S43" s="115"/>
      <c r="T43" s="115"/>
      <c r="U43" s="115"/>
      <c r="V43" s="115"/>
      <c r="W43" s="115"/>
      <c r="X43" s="115"/>
      <c r="Y43" s="115"/>
      <c r="Z43" s="115"/>
      <c r="AA43" s="115"/>
      <c r="AB43" s="115"/>
      <c r="AC43" s="115"/>
      <c r="AD43" s="115"/>
      <c r="AE43" s="115"/>
      <c r="AF43" s="115"/>
      <c r="AG43" s="115"/>
      <c r="AH43" s="115"/>
      <c r="AI43" s="115"/>
      <c r="AJ43" s="115"/>
      <c r="AK43" s="115"/>
      <c r="AL43" s="115"/>
      <c r="AM43" s="115"/>
      <c r="AN43" s="115"/>
      <c r="AO43" s="115"/>
      <c r="AP43" s="115"/>
      <c r="AQ43" s="115"/>
      <c r="AR43" s="115"/>
      <c r="AS43" s="115"/>
      <c r="AT43" s="115"/>
      <c r="AU43" s="115"/>
      <c r="AV43" s="115"/>
      <c r="AW43" s="115"/>
      <c r="AX43" s="115"/>
      <c r="AY43" s="115"/>
      <c r="AZ43" s="115"/>
      <c r="BA43" s="115"/>
      <c r="BB43" s="115"/>
      <c r="BC43" s="115"/>
      <c r="BD43" s="115"/>
      <c r="BE43" s="115"/>
      <c r="BF43" s="115"/>
      <c r="BG43" s="115"/>
      <c r="BH43" s="115"/>
      <c r="BI43" s="115"/>
      <c r="BJ43" s="115"/>
      <c r="BK43" s="115"/>
      <c r="BL43" s="115"/>
      <c r="BM43" s="115"/>
      <c r="BN43" s="115"/>
      <c r="BO43" s="115"/>
      <c r="BP43" s="115"/>
      <c r="BQ43" s="115"/>
      <c r="BR43" s="115"/>
      <c r="BS43" s="115"/>
      <c r="BT43" s="115"/>
      <c r="BU43" s="115"/>
      <c r="BV43" s="115"/>
      <c r="BW43" s="115"/>
      <c r="BX43" s="115"/>
      <c r="BY43" s="115"/>
      <c r="BZ43" s="115"/>
      <c r="CA43" s="115"/>
      <c r="CB43" s="115"/>
      <c r="CC43" s="115"/>
      <c r="CD43" s="115"/>
      <c r="CE43" s="115"/>
      <c r="CF43" s="115"/>
      <c r="CG43" s="115"/>
      <c r="CH43" s="115"/>
      <c r="CI43" s="115"/>
      <c r="CJ43" s="115"/>
      <c r="CK43" s="115"/>
      <c r="CL43" s="115"/>
      <c r="CM43" s="115"/>
    </row>
    <row r="44" spans="1:91" x14ac:dyDescent="0.25">
      <c r="A44" s="124"/>
      <c r="B44" s="115"/>
      <c r="C44" s="115"/>
      <c r="D44" s="115"/>
      <c r="E44" s="115"/>
      <c r="F44" s="115"/>
      <c r="G44" s="115"/>
      <c r="H44" s="115"/>
      <c r="I44" s="115"/>
      <c r="J44" s="115"/>
      <c r="K44" s="115"/>
      <c r="L44" s="115"/>
      <c r="M44" s="115"/>
      <c r="N44" s="115"/>
      <c r="O44" s="115"/>
      <c r="P44" s="115"/>
      <c r="Q44" s="115"/>
      <c r="R44" s="115"/>
      <c r="S44" s="115"/>
      <c r="T44" s="115"/>
      <c r="U44" s="115"/>
      <c r="V44" s="115"/>
      <c r="W44" s="115"/>
      <c r="X44" s="115"/>
      <c r="Y44" s="115"/>
      <c r="Z44" s="115"/>
      <c r="AA44" s="115"/>
      <c r="AB44" s="115"/>
      <c r="AC44" s="115"/>
      <c r="AD44" s="115"/>
      <c r="AE44" s="115"/>
      <c r="AF44" s="115"/>
      <c r="AG44" s="115"/>
      <c r="AH44" s="115"/>
      <c r="AI44" s="115"/>
      <c r="AJ44" s="115"/>
      <c r="AK44" s="115"/>
      <c r="AL44" s="115"/>
      <c r="AM44" s="115"/>
      <c r="AN44" s="115"/>
      <c r="AO44" s="115"/>
      <c r="AP44" s="115"/>
      <c r="AQ44" s="115"/>
      <c r="AR44" s="115"/>
      <c r="AS44" s="115"/>
      <c r="AT44" s="115"/>
      <c r="AU44" s="115"/>
      <c r="AV44" s="115"/>
      <c r="AW44" s="115"/>
      <c r="AX44" s="115"/>
      <c r="AY44" s="115"/>
      <c r="AZ44" s="115"/>
      <c r="BA44" s="115"/>
      <c r="BB44" s="115"/>
      <c r="BC44" s="115"/>
      <c r="BD44" s="115"/>
      <c r="BE44" s="115"/>
      <c r="BF44" s="115"/>
      <c r="BG44" s="115"/>
      <c r="BH44" s="115"/>
      <c r="BI44" s="115"/>
      <c r="BJ44" s="115"/>
      <c r="BK44" s="115"/>
      <c r="BL44" s="115"/>
      <c r="BM44" s="115"/>
      <c r="BN44" s="115"/>
      <c r="BO44" s="115"/>
      <c r="BP44" s="115"/>
      <c r="BQ44" s="115"/>
      <c r="BR44" s="115"/>
      <c r="BS44" s="115"/>
      <c r="BT44" s="115"/>
      <c r="BU44" s="115"/>
      <c r="BV44" s="115"/>
      <c r="BW44" s="115"/>
      <c r="BX44" s="115"/>
      <c r="BY44" s="115"/>
      <c r="BZ44" s="115"/>
      <c r="CA44" s="115"/>
      <c r="CB44" s="115"/>
      <c r="CC44" s="115"/>
      <c r="CD44" s="115"/>
      <c r="CE44" s="115"/>
      <c r="CF44" s="115"/>
      <c r="CG44" s="115"/>
      <c r="CH44" s="115"/>
      <c r="CI44" s="115"/>
      <c r="CJ44" s="115"/>
      <c r="CK44" s="115"/>
      <c r="CL44" s="115"/>
      <c r="CM44" s="115"/>
    </row>
    <row r="45" spans="1:91" x14ac:dyDescent="0.25">
      <c r="A45" s="124"/>
      <c r="B45" s="115"/>
      <c r="C45" s="115"/>
      <c r="D45" s="115"/>
      <c r="E45" s="115"/>
      <c r="F45" s="115"/>
      <c r="G45" s="115"/>
      <c r="H45" s="115"/>
      <c r="I45" s="115"/>
      <c r="J45" s="115"/>
      <c r="K45" s="115"/>
      <c r="L45" s="115"/>
      <c r="M45" s="115"/>
      <c r="N45" s="115"/>
      <c r="O45" s="115"/>
      <c r="P45" s="115"/>
      <c r="Q45" s="115"/>
      <c r="R45" s="115"/>
      <c r="S45" s="115"/>
      <c r="T45" s="115"/>
      <c r="U45" s="115"/>
      <c r="V45" s="115"/>
      <c r="W45" s="115"/>
      <c r="X45" s="115"/>
      <c r="Y45" s="115"/>
      <c r="Z45" s="115"/>
      <c r="AA45" s="115"/>
      <c r="AB45" s="115"/>
      <c r="AC45" s="115"/>
      <c r="AD45" s="115"/>
      <c r="AE45" s="115"/>
      <c r="AF45" s="115"/>
      <c r="AG45" s="115"/>
      <c r="AH45" s="115"/>
      <c r="AI45" s="115"/>
      <c r="AJ45" s="115"/>
      <c r="AK45" s="115"/>
      <c r="AL45" s="115"/>
      <c r="AM45" s="115"/>
      <c r="AN45" s="115"/>
      <c r="AO45" s="115"/>
      <c r="AP45" s="115"/>
      <c r="AQ45" s="115"/>
      <c r="AR45" s="115"/>
      <c r="AS45" s="115"/>
      <c r="AT45" s="115"/>
      <c r="AU45" s="115"/>
      <c r="AV45" s="115"/>
      <c r="AW45" s="115"/>
      <c r="AX45" s="115"/>
      <c r="AY45" s="115"/>
      <c r="AZ45" s="115"/>
      <c r="BA45" s="115"/>
      <c r="BB45" s="115"/>
      <c r="BC45" s="115"/>
      <c r="BD45" s="115"/>
      <c r="BE45" s="115"/>
      <c r="BF45" s="115"/>
      <c r="BG45" s="115"/>
      <c r="BH45" s="115"/>
      <c r="BI45" s="115"/>
      <c r="BJ45" s="115"/>
      <c r="BK45" s="115"/>
      <c r="BL45" s="115"/>
      <c r="BM45" s="115"/>
      <c r="BN45" s="115"/>
      <c r="BO45" s="115"/>
      <c r="BP45" s="115"/>
      <c r="BQ45" s="115"/>
      <c r="BR45" s="115"/>
      <c r="BS45" s="115"/>
      <c r="BT45" s="115"/>
      <c r="BU45" s="115"/>
      <c r="BV45" s="115"/>
      <c r="BW45" s="115"/>
      <c r="BX45" s="115"/>
      <c r="BY45" s="115"/>
      <c r="BZ45" s="115"/>
      <c r="CA45" s="115"/>
      <c r="CB45" s="115"/>
      <c r="CC45" s="115"/>
      <c r="CD45" s="115"/>
      <c r="CE45" s="115"/>
      <c r="CF45" s="115"/>
      <c r="CG45" s="115"/>
      <c r="CH45" s="115"/>
      <c r="CI45" s="115"/>
      <c r="CJ45" s="115"/>
      <c r="CK45" s="115"/>
      <c r="CL45" s="115"/>
      <c r="CM45" s="115"/>
    </row>
    <row r="46" spans="1:91" x14ac:dyDescent="0.25">
      <c r="A46" s="124"/>
      <c r="B46" s="115"/>
      <c r="C46" s="115"/>
      <c r="D46" s="115"/>
      <c r="E46" s="115"/>
      <c r="F46" s="115"/>
      <c r="G46" s="115"/>
      <c r="H46" s="115"/>
      <c r="I46" s="115"/>
      <c r="J46" s="115"/>
      <c r="K46" s="115"/>
      <c r="L46" s="115"/>
      <c r="M46" s="115"/>
      <c r="N46" s="115"/>
      <c r="O46" s="115"/>
      <c r="P46" s="115"/>
      <c r="Q46" s="115"/>
      <c r="R46" s="115"/>
      <c r="S46" s="115"/>
      <c r="T46" s="115"/>
      <c r="U46" s="115"/>
      <c r="V46" s="115"/>
      <c r="W46" s="115"/>
      <c r="X46" s="115"/>
      <c r="Y46" s="115"/>
      <c r="Z46" s="115"/>
      <c r="AA46" s="115"/>
      <c r="AB46" s="115"/>
      <c r="AC46" s="115"/>
      <c r="AD46" s="115"/>
      <c r="AE46" s="115"/>
      <c r="AF46" s="115"/>
      <c r="AG46" s="115"/>
      <c r="AH46" s="115"/>
      <c r="AI46" s="115"/>
      <c r="AJ46" s="115"/>
      <c r="AK46" s="115"/>
      <c r="AL46" s="115"/>
      <c r="AM46" s="115"/>
      <c r="AN46" s="115"/>
      <c r="AO46" s="115"/>
      <c r="AP46" s="115"/>
      <c r="AQ46" s="115"/>
      <c r="AR46" s="115"/>
      <c r="AS46" s="115"/>
      <c r="AT46" s="115"/>
      <c r="AU46" s="115"/>
      <c r="AV46" s="115"/>
      <c r="AW46" s="115"/>
      <c r="AX46" s="115"/>
      <c r="AY46" s="115"/>
      <c r="AZ46" s="115"/>
      <c r="BA46" s="115"/>
      <c r="BB46" s="115"/>
      <c r="BC46" s="115"/>
      <c r="BD46" s="115"/>
      <c r="BE46" s="115"/>
      <c r="BF46" s="115"/>
      <c r="BG46" s="115"/>
      <c r="BH46" s="115"/>
      <c r="BI46" s="115"/>
      <c r="BJ46" s="115"/>
      <c r="BK46" s="115"/>
      <c r="BL46" s="115"/>
      <c r="BM46" s="115"/>
      <c r="BN46" s="115"/>
      <c r="BO46" s="115"/>
      <c r="BP46" s="115"/>
      <c r="BQ46" s="115"/>
      <c r="BR46" s="115"/>
      <c r="BS46" s="115"/>
      <c r="BT46" s="115"/>
      <c r="BU46" s="115"/>
      <c r="BV46" s="115"/>
      <c r="BW46" s="115"/>
      <c r="BX46" s="115"/>
      <c r="BY46" s="115"/>
      <c r="BZ46" s="115"/>
      <c r="CA46" s="115"/>
      <c r="CB46" s="115"/>
      <c r="CC46" s="115"/>
      <c r="CD46" s="115"/>
      <c r="CE46" s="115"/>
      <c r="CF46" s="115"/>
      <c r="CG46" s="115"/>
      <c r="CH46" s="115"/>
      <c r="CI46" s="115"/>
      <c r="CJ46" s="115"/>
      <c r="CK46" s="115"/>
      <c r="CL46" s="115"/>
      <c r="CM46" s="115"/>
    </row>
    <row r="47" spans="1:91" x14ac:dyDescent="0.25">
      <c r="A47" s="124"/>
      <c r="B47" s="115"/>
      <c r="C47" s="115"/>
      <c r="D47" s="115"/>
      <c r="E47" s="115"/>
      <c r="F47" s="115"/>
      <c r="G47" s="115"/>
      <c r="H47" s="115"/>
      <c r="I47" s="115"/>
      <c r="J47" s="115"/>
      <c r="K47" s="115"/>
      <c r="L47" s="115"/>
      <c r="M47" s="115"/>
      <c r="N47" s="115"/>
      <c r="O47" s="115"/>
      <c r="P47" s="115"/>
      <c r="Q47" s="115"/>
      <c r="R47" s="115"/>
      <c r="S47" s="115"/>
      <c r="T47" s="115"/>
      <c r="U47" s="115"/>
      <c r="V47" s="115"/>
      <c r="W47" s="115"/>
      <c r="X47" s="115"/>
      <c r="Y47" s="115"/>
      <c r="Z47" s="115"/>
      <c r="AA47" s="115"/>
      <c r="AB47" s="115"/>
      <c r="AC47" s="115"/>
      <c r="AD47" s="115"/>
      <c r="AE47" s="115"/>
      <c r="AF47" s="115"/>
      <c r="AG47" s="115"/>
      <c r="AH47" s="115"/>
      <c r="AI47" s="115"/>
      <c r="AJ47" s="115"/>
      <c r="AK47" s="115"/>
      <c r="AL47" s="115"/>
      <c r="AM47" s="115"/>
      <c r="AN47" s="115"/>
      <c r="AO47" s="115"/>
      <c r="AP47" s="115"/>
      <c r="AQ47" s="115"/>
      <c r="AR47" s="115"/>
      <c r="AS47" s="115"/>
      <c r="AT47" s="115"/>
      <c r="AU47" s="115"/>
      <c r="AV47" s="115"/>
      <c r="AW47" s="115"/>
      <c r="AX47" s="115"/>
      <c r="AY47" s="115"/>
      <c r="AZ47" s="115"/>
      <c r="BA47" s="115"/>
      <c r="BB47" s="115"/>
      <c r="BC47" s="115"/>
      <c r="BD47" s="115"/>
      <c r="BE47" s="115"/>
      <c r="BF47" s="115"/>
      <c r="BG47" s="115"/>
      <c r="BH47" s="115"/>
      <c r="BI47" s="115"/>
      <c r="BJ47" s="115"/>
      <c r="BK47" s="115"/>
      <c r="BL47" s="115"/>
      <c r="BM47" s="115"/>
      <c r="BN47" s="115"/>
      <c r="BO47" s="115"/>
      <c r="BP47" s="115"/>
      <c r="BQ47" s="115"/>
      <c r="BR47" s="115"/>
      <c r="BS47" s="115"/>
      <c r="BT47" s="115"/>
      <c r="BU47" s="115"/>
      <c r="BV47" s="115"/>
      <c r="BW47" s="115"/>
      <c r="BX47" s="115"/>
      <c r="BY47" s="115"/>
      <c r="BZ47" s="115"/>
      <c r="CA47" s="115"/>
      <c r="CB47" s="115"/>
      <c r="CC47" s="115"/>
      <c r="CD47" s="115"/>
      <c r="CE47" s="115"/>
      <c r="CF47" s="115"/>
      <c r="CG47" s="115"/>
      <c r="CH47" s="115"/>
      <c r="CI47" s="115"/>
      <c r="CJ47" s="115"/>
      <c r="CK47" s="115"/>
      <c r="CL47" s="115"/>
      <c r="CM47" s="115"/>
    </row>
    <row r="48" spans="1:91" x14ac:dyDescent="0.25">
      <c r="A48" s="124"/>
      <c r="B48" s="115"/>
      <c r="C48" s="115"/>
      <c r="D48" s="115"/>
      <c r="E48" s="115"/>
      <c r="F48" s="115"/>
      <c r="G48" s="115"/>
      <c r="H48" s="115"/>
      <c r="I48" s="115"/>
      <c r="J48" s="115"/>
      <c r="K48" s="115"/>
      <c r="L48" s="115"/>
      <c r="M48" s="115"/>
      <c r="N48" s="115"/>
      <c r="O48" s="115"/>
      <c r="P48" s="115"/>
      <c r="Q48" s="115"/>
      <c r="R48" s="115"/>
      <c r="S48" s="115"/>
      <c r="T48" s="115"/>
      <c r="U48" s="115"/>
      <c r="V48" s="115"/>
      <c r="W48" s="115"/>
      <c r="X48" s="115"/>
      <c r="Y48" s="115"/>
      <c r="Z48" s="115"/>
      <c r="AA48" s="115"/>
      <c r="AB48" s="115"/>
      <c r="AC48" s="115"/>
      <c r="AD48" s="115"/>
      <c r="AE48" s="115"/>
      <c r="AF48" s="115"/>
      <c r="AG48" s="115"/>
      <c r="AH48" s="115"/>
      <c r="AI48" s="115"/>
      <c r="AJ48" s="115"/>
      <c r="AK48" s="115"/>
      <c r="AL48" s="115"/>
      <c r="AM48" s="115"/>
      <c r="AN48" s="115"/>
      <c r="AO48" s="115"/>
      <c r="AP48" s="115"/>
      <c r="AQ48" s="115"/>
      <c r="AR48" s="115"/>
      <c r="AS48" s="115"/>
      <c r="AT48" s="115"/>
      <c r="AU48" s="115"/>
      <c r="AV48" s="115"/>
      <c r="AW48" s="115"/>
      <c r="AX48" s="115"/>
      <c r="AY48" s="115"/>
      <c r="AZ48" s="115"/>
      <c r="BA48" s="115"/>
      <c r="BB48" s="115"/>
      <c r="BC48" s="115"/>
      <c r="BD48" s="115"/>
      <c r="BE48" s="115"/>
      <c r="BF48" s="115"/>
      <c r="BG48" s="115"/>
      <c r="BH48" s="115"/>
      <c r="BI48" s="115"/>
      <c r="BJ48" s="115"/>
      <c r="BK48" s="115"/>
      <c r="BL48" s="115"/>
      <c r="BM48" s="115"/>
      <c r="BN48" s="115"/>
      <c r="BO48" s="115"/>
      <c r="BP48" s="115"/>
      <c r="BQ48" s="115"/>
      <c r="BR48" s="115"/>
      <c r="BS48" s="115"/>
      <c r="BT48" s="115"/>
      <c r="BU48" s="115"/>
      <c r="BV48" s="115"/>
      <c r="BW48" s="115"/>
      <c r="BX48" s="115"/>
      <c r="BY48" s="115"/>
      <c r="BZ48" s="115"/>
      <c r="CA48" s="115"/>
      <c r="CB48" s="115"/>
      <c r="CC48" s="115"/>
      <c r="CD48" s="115"/>
      <c r="CE48" s="115"/>
      <c r="CF48" s="115"/>
      <c r="CG48" s="115"/>
      <c r="CH48" s="115"/>
      <c r="CI48" s="115"/>
      <c r="CJ48" s="115"/>
      <c r="CK48" s="115"/>
      <c r="CL48" s="115"/>
      <c r="CM48" s="115"/>
    </row>
    <row r="49" spans="1:91" x14ac:dyDescent="0.25">
      <c r="A49" s="124"/>
      <c r="B49" s="115"/>
      <c r="C49" s="115"/>
      <c r="D49" s="115"/>
      <c r="E49" s="115"/>
      <c r="F49" s="115"/>
      <c r="G49" s="115"/>
      <c r="H49" s="115"/>
      <c r="I49" s="115"/>
      <c r="J49" s="115"/>
      <c r="K49" s="115"/>
      <c r="L49" s="115"/>
      <c r="M49" s="115"/>
      <c r="N49" s="115"/>
      <c r="O49" s="115"/>
      <c r="P49" s="115"/>
      <c r="Q49" s="115"/>
      <c r="R49" s="115"/>
      <c r="S49" s="115"/>
      <c r="T49" s="115"/>
      <c r="U49" s="115"/>
      <c r="V49" s="115"/>
      <c r="W49" s="115"/>
      <c r="X49" s="115"/>
      <c r="Y49" s="115"/>
      <c r="Z49" s="115"/>
      <c r="AA49" s="115"/>
      <c r="AB49" s="115"/>
      <c r="AC49" s="115"/>
      <c r="AD49" s="115"/>
      <c r="AE49" s="115"/>
      <c r="AF49" s="115"/>
      <c r="AG49" s="115"/>
      <c r="AH49" s="115"/>
      <c r="AI49" s="115"/>
      <c r="AJ49" s="115"/>
      <c r="AK49" s="115"/>
      <c r="AL49" s="115"/>
      <c r="AM49" s="115"/>
      <c r="AN49" s="115"/>
      <c r="AO49" s="115"/>
      <c r="AP49" s="115"/>
      <c r="AQ49" s="115"/>
      <c r="AR49" s="115"/>
      <c r="AS49" s="115"/>
      <c r="AT49" s="115"/>
      <c r="AU49" s="115"/>
      <c r="AV49" s="115"/>
      <c r="AW49" s="115"/>
      <c r="AX49" s="115"/>
      <c r="AY49" s="115"/>
      <c r="AZ49" s="115"/>
      <c r="BA49" s="115"/>
      <c r="BB49" s="115"/>
      <c r="BC49" s="115"/>
      <c r="BD49" s="115"/>
      <c r="BE49" s="115"/>
      <c r="BF49" s="115"/>
      <c r="BG49" s="115"/>
      <c r="BH49" s="115"/>
      <c r="BI49" s="115"/>
      <c r="BJ49" s="115"/>
      <c r="BK49" s="115"/>
      <c r="BL49" s="115"/>
      <c r="BM49" s="115"/>
      <c r="BN49" s="115"/>
      <c r="BO49" s="115"/>
      <c r="BP49" s="115"/>
      <c r="BQ49" s="115"/>
      <c r="BR49" s="115"/>
      <c r="BS49" s="115"/>
      <c r="BT49" s="115"/>
      <c r="BU49" s="115"/>
      <c r="BV49" s="115"/>
      <c r="BW49" s="115"/>
      <c r="BX49" s="115"/>
      <c r="BY49" s="115"/>
      <c r="BZ49" s="115"/>
      <c r="CA49" s="115"/>
      <c r="CB49" s="115"/>
      <c r="CC49" s="115"/>
      <c r="CD49" s="115"/>
      <c r="CE49" s="115"/>
      <c r="CF49" s="115"/>
      <c r="CG49" s="115"/>
      <c r="CH49" s="115"/>
      <c r="CI49" s="115"/>
      <c r="CJ49" s="115"/>
      <c r="CK49" s="115"/>
      <c r="CL49" s="115"/>
      <c r="CM49" s="115"/>
    </row>
    <row r="50" spans="1:91" x14ac:dyDescent="0.25">
      <c r="A50" s="124"/>
      <c r="B50" s="115"/>
      <c r="C50" s="115"/>
      <c r="D50" s="115"/>
      <c r="E50" s="115"/>
      <c r="F50" s="115"/>
      <c r="G50" s="115"/>
      <c r="H50" s="115"/>
      <c r="I50" s="115"/>
      <c r="J50" s="115"/>
      <c r="K50" s="115"/>
      <c r="L50" s="115"/>
      <c r="M50" s="115"/>
      <c r="N50" s="115"/>
      <c r="O50" s="115"/>
      <c r="P50" s="115"/>
      <c r="Q50" s="115"/>
      <c r="R50" s="115"/>
      <c r="S50" s="115"/>
      <c r="T50" s="115"/>
      <c r="U50" s="115"/>
      <c r="V50" s="115"/>
      <c r="W50" s="115"/>
      <c r="X50" s="115"/>
      <c r="Y50" s="115"/>
      <c r="Z50" s="115"/>
      <c r="AA50" s="115"/>
      <c r="AB50" s="115"/>
      <c r="AC50" s="115"/>
      <c r="AD50" s="115"/>
      <c r="AE50" s="115"/>
      <c r="AF50" s="115"/>
      <c r="AG50" s="115"/>
      <c r="AH50" s="115"/>
      <c r="AI50" s="115"/>
      <c r="AJ50" s="115"/>
      <c r="AK50" s="115"/>
      <c r="AL50" s="115"/>
      <c r="AM50" s="115"/>
      <c r="AN50" s="115"/>
      <c r="AO50" s="115"/>
      <c r="AP50" s="115"/>
      <c r="AQ50" s="115"/>
      <c r="AR50" s="115"/>
      <c r="AS50" s="115"/>
      <c r="AT50" s="115"/>
      <c r="AU50" s="115"/>
      <c r="AV50" s="115"/>
      <c r="AW50" s="115"/>
      <c r="AX50" s="115"/>
      <c r="AY50" s="115"/>
      <c r="AZ50" s="115"/>
      <c r="BA50" s="115"/>
      <c r="BB50" s="115"/>
      <c r="BC50" s="115"/>
      <c r="BD50" s="115"/>
      <c r="BE50" s="115"/>
      <c r="BF50" s="115"/>
      <c r="BG50" s="115"/>
      <c r="BH50" s="115"/>
      <c r="BI50" s="115"/>
      <c r="BJ50" s="115"/>
      <c r="BK50" s="115"/>
      <c r="BL50" s="115"/>
      <c r="BM50" s="115"/>
      <c r="BN50" s="115"/>
      <c r="BO50" s="115"/>
      <c r="BP50" s="115"/>
      <c r="BQ50" s="115"/>
      <c r="BR50" s="115"/>
      <c r="BS50" s="115"/>
      <c r="BT50" s="115"/>
      <c r="BU50" s="115"/>
      <c r="BV50" s="115"/>
      <c r="BW50" s="115"/>
      <c r="BX50" s="115"/>
      <c r="BY50" s="115"/>
      <c r="BZ50" s="115"/>
      <c r="CA50" s="115"/>
      <c r="CB50" s="115"/>
      <c r="CC50" s="115"/>
      <c r="CD50" s="115"/>
      <c r="CE50" s="115"/>
      <c r="CF50" s="115"/>
      <c r="CG50" s="115"/>
      <c r="CH50" s="115"/>
      <c r="CI50" s="115"/>
      <c r="CJ50" s="115"/>
      <c r="CK50" s="115"/>
      <c r="CL50" s="115"/>
      <c r="CM50" s="115"/>
    </row>
    <row r="51" spans="1:91" x14ac:dyDescent="0.25">
      <c r="A51" s="124"/>
      <c r="B51" s="115"/>
      <c r="C51" s="115"/>
      <c r="D51" s="115"/>
      <c r="E51" s="115"/>
      <c r="F51" s="115"/>
      <c r="G51" s="115"/>
      <c r="H51" s="115"/>
      <c r="I51" s="115"/>
      <c r="J51" s="115"/>
      <c r="K51" s="115"/>
      <c r="L51" s="115"/>
      <c r="M51" s="115"/>
      <c r="N51" s="115"/>
      <c r="O51" s="115"/>
      <c r="P51" s="115"/>
      <c r="Q51" s="115"/>
      <c r="R51" s="115"/>
      <c r="S51" s="115"/>
      <c r="T51" s="115"/>
      <c r="U51" s="115"/>
      <c r="V51" s="115"/>
      <c r="W51" s="115"/>
      <c r="X51" s="115"/>
      <c r="Y51" s="115"/>
      <c r="Z51" s="115"/>
      <c r="AA51" s="115"/>
      <c r="AB51" s="115"/>
      <c r="AC51" s="115"/>
      <c r="AD51" s="115"/>
      <c r="AE51" s="115"/>
      <c r="AF51" s="115"/>
      <c r="AG51" s="115"/>
      <c r="AH51" s="115"/>
      <c r="AI51" s="115"/>
      <c r="AJ51" s="115"/>
      <c r="AK51" s="115"/>
      <c r="AL51" s="115"/>
      <c r="AM51" s="115"/>
      <c r="AN51" s="115"/>
      <c r="AO51" s="115"/>
      <c r="AP51" s="115"/>
      <c r="AQ51" s="115"/>
      <c r="AR51" s="115"/>
      <c r="AS51" s="115"/>
      <c r="AT51" s="115"/>
      <c r="AU51" s="115"/>
      <c r="AV51" s="115"/>
      <c r="AW51" s="115"/>
      <c r="AX51" s="115"/>
      <c r="AY51" s="115"/>
      <c r="AZ51" s="115"/>
      <c r="BA51" s="115"/>
      <c r="BB51" s="115"/>
      <c r="BC51" s="115"/>
      <c r="BD51" s="115"/>
      <c r="BE51" s="115"/>
      <c r="BF51" s="115"/>
      <c r="BG51" s="115"/>
      <c r="BH51" s="115"/>
      <c r="BI51" s="115"/>
      <c r="BJ51" s="115"/>
      <c r="BK51" s="115"/>
      <c r="BL51" s="115"/>
      <c r="BM51" s="115"/>
      <c r="BN51" s="115"/>
      <c r="BO51" s="115"/>
      <c r="BP51" s="115"/>
      <c r="BQ51" s="115"/>
      <c r="BR51" s="115"/>
      <c r="BS51" s="115"/>
      <c r="BT51" s="115"/>
      <c r="BU51" s="115"/>
      <c r="BV51" s="115"/>
      <c r="BW51" s="115"/>
      <c r="BX51" s="115"/>
      <c r="BY51" s="115"/>
      <c r="BZ51" s="115"/>
      <c r="CA51" s="115"/>
      <c r="CB51" s="115"/>
      <c r="CC51" s="115"/>
      <c r="CD51" s="115"/>
      <c r="CE51" s="115"/>
      <c r="CF51" s="115"/>
      <c r="CG51" s="115"/>
      <c r="CH51" s="115"/>
      <c r="CI51" s="115"/>
      <c r="CJ51" s="115"/>
      <c r="CK51" s="115"/>
      <c r="CL51" s="115"/>
      <c r="CM51" s="115"/>
    </row>
    <row r="52" spans="1:91" x14ac:dyDescent="0.25">
      <c r="A52" s="124"/>
      <c r="B52" s="115"/>
      <c r="C52" s="115"/>
      <c r="D52" s="115"/>
      <c r="E52" s="115"/>
      <c r="F52" s="115"/>
      <c r="G52" s="115"/>
      <c r="H52" s="115"/>
      <c r="I52" s="115"/>
      <c r="J52" s="115"/>
      <c r="K52" s="115"/>
      <c r="L52" s="115"/>
      <c r="M52" s="115"/>
      <c r="N52" s="115"/>
      <c r="O52" s="115"/>
      <c r="P52" s="115"/>
      <c r="Q52" s="115"/>
      <c r="R52" s="115"/>
      <c r="S52" s="115"/>
      <c r="T52" s="115"/>
      <c r="U52" s="115"/>
      <c r="V52" s="115"/>
      <c r="W52" s="115"/>
      <c r="X52" s="115"/>
      <c r="Y52" s="115"/>
      <c r="Z52" s="115"/>
      <c r="AA52" s="115"/>
      <c r="AB52" s="115"/>
      <c r="AC52" s="115"/>
      <c r="AD52" s="115"/>
      <c r="AE52" s="115"/>
      <c r="AF52" s="115"/>
      <c r="AG52" s="115"/>
      <c r="AH52" s="115"/>
      <c r="AI52" s="115"/>
      <c r="AJ52" s="115"/>
      <c r="AK52" s="115"/>
      <c r="AL52" s="115"/>
      <c r="AM52" s="115"/>
      <c r="AN52" s="115"/>
      <c r="AO52" s="115"/>
      <c r="AP52" s="115"/>
      <c r="AQ52" s="115"/>
      <c r="AR52" s="115"/>
      <c r="AS52" s="115"/>
      <c r="AT52" s="115"/>
      <c r="AU52" s="115"/>
      <c r="AV52" s="115"/>
      <c r="AW52" s="115"/>
      <c r="AX52" s="115"/>
      <c r="AY52" s="115"/>
      <c r="AZ52" s="115"/>
      <c r="BA52" s="115"/>
      <c r="BB52" s="115"/>
      <c r="BC52" s="115"/>
      <c r="BD52" s="115"/>
      <c r="BE52" s="115"/>
      <c r="BF52" s="115"/>
      <c r="BG52" s="115"/>
      <c r="BH52" s="115"/>
      <c r="BI52" s="115"/>
      <c r="BJ52" s="115"/>
      <c r="BK52" s="115"/>
      <c r="BL52" s="115"/>
      <c r="BM52" s="115"/>
      <c r="BN52" s="115"/>
      <c r="BO52" s="115"/>
      <c r="BP52" s="115"/>
      <c r="BQ52" s="115"/>
      <c r="BR52" s="115"/>
      <c r="BS52" s="115"/>
      <c r="BT52" s="115"/>
      <c r="BU52" s="115"/>
      <c r="BV52" s="115"/>
      <c r="BW52" s="115"/>
      <c r="BX52" s="115"/>
      <c r="BY52" s="115"/>
      <c r="BZ52" s="115"/>
      <c r="CA52" s="115"/>
      <c r="CB52" s="115"/>
      <c r="CC52" s="115"/>
      <c r="CD52" s="115"/>
      <c r="CE52" s="115"/>
      <c r="CF52" s="115"/>
      <c r="CG52" s="115"/>
      <c r="CH52" s="115"/>
      <c r="CI52" s="115"/>
      <c r="CJ52" s="115"/>
      <c r="CK52" s="115"/>
      <c r="CL52" s="115"/>
      <c r="CM52" s="115"/>
    </row>
  </sheetData>
  <conditionalFormatting sqref="B2:CM52">
    <cfRule type="expression" dxfId="8" priority="3" stopIfTrue="1">
      <formula>B2&lt;=0</formula>
    </cfRule>
    <cfRule type="expression" dxfId="7" priority="2" stopIfTrue="1">
      <formula>B2&lt;=-1</formula>
    </cfRule>
    <cfRule type="expression" dxfId="6" priority="1" stopIfTrue="1">
      <formula>B2&lt;=-2</formula>
    </cfRule>
  </conditionalFormatting>
  <pageMargins left="0.75" right="0.75" top="1" bottom="1" header="0.5" footer="0.5"/>
  <pageSetup orientation="portrai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13</vt:i4>
      </vt:variant>
    </vt:vector>
  </HeadingPairs>
  <TitlesOfParts>
    <vt:vector size="13" baseType="lpstr">
      <vt:lpstr>PRESENTATION</vt:lpstr>
      <vt:lpstr>TASKS</vt:lpstr>
      <vt:lpstr>T - Obj &amp; Force Desc</vt:lpstr>
      <vt:lpstr>T - Grasps</vt:lpstr>
      <vt:lpstr>raw grasp info</vt:lpstr>
      <vt:lpstr>T - Alpha</vt:lpstr>
      <vt:lpstr>force analysis</vt:lpstr>
      <vt:lpstr>raw alpha for graphs</vt:lpstr>
      <vt:lpstr>alpha</vt:lpstr>
      <vt:lpstr>raw alpha mod for graphs</vt:lpstr>
      <vt:lpstr>force required</vt:lpstr>
      <vt:lpstr>force required - obj</vt:lpstr>
      <vt:lpstr>formatting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RICO URIBE Ricardo</dc:creator>
  <cp:lastModifiedBy>RICO URIBE Ricardo</cp:lastModifiedBy>
  <dcterms:created xsi:type="dcterms:W3CDTF">2021-06-22T13:22:45Z</dcterms:created>
  <dcterms:modified xsi:type="dcterms:W3CDTF">2021-10-11T23:15:59Z</dcterms:modified>
</cp:coreProperties>
</file>